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4000" windowHeight="9630"/>
  </bookViews>
  <sheets>
    <sheet name="Organisational Capacity" sheetId="4" r:id="rId1"/>
    <sheet name="Finance " sheetId="7" r:id="rId2"/>
    <sheet name="Program Delivery" sheetId="2" r:id="rId3"/>
    <sheet name="Score sheet" sheetId="5" r:id="rId4"/>
  </sheets>
  <definedNames>
    <definedName name="_xlnm.Print_Area" localSheetId="1">'Finance '!$A$1:$I$20</definedName>
    <definedName name="_xlnm.Print_Area" localSheetId="0">'Organisational Capacity'!$A$1:$E$15</definedName>
    <definedName name="_xlnm.Print_Area" localSheetId="2">'Program Delivery'!$A$1:$K$38</definedName>
  </definedNames>
  <calcPr calcId="162913"/>
</workbook>
</file>

<file path=xl/calcChain.xml><?xml version="1.0" encoding="utf-8"?>
<calcChain xmlns="http://schemas.openxmlformats.org/spreadsheetml/2006/main">
  <c r="C17" i="5" l="1"/>
  <c r="J35" i="2"/>
  <c r="F15" i="5" s="1"/>
  <c r="C10" i="5"/>
  <c r="G19" i="7"/>
  <c r="D11" i="5" s="1"/>
  <c r="E11" i="5" s="1"/>
  <c r="J36" i="2"/>
  <c r="F16" i="5" s="1"/>
  <c r="G16" i="5" s="1"/>
  <c r="C14" i="4"/>
  <c r="E10" i="5" s="1"/>
  <c r="D16" i="5"/>
  <c r="E16" i="5" s="1"/>
  <c r="D15" i="5"/>
  <c r="E15" i="5"/>
  <c r="E17" i="5" l="1"/>
  <c r="J37" i="2"/>
  <c r="H16" i="5"/>
  <c r="F17" i="5"/>
  <c r="D17" i="5"/>
  <c r="G15" i="5"/>
  <c r="H15" i="5" l="1"/>
  <c r="G17" i="5"/>
  <c r="H17" i="5" s="1"/>
</calcChain>
</file>

<file path=xl/sharedStrings.xml><?xml version="1.0" encoding="utf-8"?>
<sst xmlns="http://schemas.openxmlformats.org/spreadsheetml/2006/main" count="368" uniqueCount="347">
  <si>
    <t>Sl No</t>
  </si>
  <si>
    <t>Key Questions</t>
  </si>
  <si>
    <t>Methodology to be adopted</t>
  </si>
  <si>
    <t>1 (Poor)</t>
  </si>
  <si>
    <t>2 (Average)</t>
  </si>
  <si>
    <t>3 (Good)</t>
  </si>
  <si>
    <t>Indicators</t>
  </si>
  <si>
    <t>Target</t>
  </si>
  <si>
    <t>Achievement</t>
  </si>
  <si>
    <t>Assessment Scores</t>
  </si>
  <si>
    <t>Scores Resulted</t>
  </si>
  <si>
    <t>Remarks</t>
  </si>
  <si>
    <t>Condom Management</t>
  </si>
  <si>
    <t>Enabling Environment</t>
  </si>
  <si>
    <t>Outreach</t>
  </si>
  <si>
    <t>Field Visit by ORWs</t>
  </si>
  <si>
    <t xml:space="preserve">Established static clinic and operates at flexible timings with required manpower, infrastructure and equipment/instruments </t>
  </si>
  <si>
    <t xml:space="preserve">Operates satelite clinics, as extension of static clinics around neighbouring establishments accessible by truckers  </t>
  </si>
  <si>
    <t>Percent of traditional and non-traditional outlets for condom social marketing in the operational area</t>
  </si>
  <si>
    <t>Percent of condoms sold through the TO and NTO in the oprational area</t>
  </si>
  <si>
    <t>Community response to the Program Services</t>
  </si>
  <si>
    <t>Project is adhereing to confidentiality norms</t>
  </si>
  <si>
    <t>Community perception on project services</t>
  </si>
  <si>
    <t>Adequate supply of commodities (condoms)</t>
  </si>
  <si>
    <t xml:space="preserve">Involvement of key stakeholders in program monitoring </t>
  </si>
  <si>
    <t>Involvement of Counselor</t>
  </si>
  <si>
    <t>Organisational Capacity</t>
  </si>
  <si>
    <t>Sl.No.</t>
  </si>
  <si>
    <t>Mean of verification/observations</t>
  </si>
  <si>
    <t>Attendance/leave register maintained for the project staff</t>
  </si>
  <si>
    <t>Examine the attendance register is in use  /leave register available</t>
  </si>
  <si>
    <t>Attendance of meeting registers and minutes of the meeting</t>
  </si>
  <si>
    <t xml:space="preserve">Assets purchased under project is codified/marked </t>
  </si>
  <si>
    <t>Assets register and purchase voucher (All the assets purchased under the project)</t>
  </si>
  <si>
    <t>Total Score</t>
  </si>
  <si>
    <t xml:space="preserve">Theme based street plays </t>
  </si>
  <si>
    <t xml:space="preserve">Condoms through Social Marketing provided by the Project  </t>
  </si>
  <si>
    <t xml:space="preserve">The counsellor should be  sensitive while addressing issues relating to truckers. </t>
  </si>
  <si>
    <t xml:space="preserve">STI counseling sessions </t>
  </si>
  <si>
    <t>Joint planning, field visits and reviews held with SMO</t>
  </si>
  <si>
    <t xml:space="preserve">Traditional and non-traditional outlets for condom social marketing </t>
  </si>
  <si>
    <t xml:space="preserve">Condoms sales through the TO and NTO </t>
  </si>
  <si>
    <t>Score   Resulted     "0" for No "1" for Yes</t>
  </si>
  <si>
    <t>Clinic observations based on NACO guidelines/ checklist. Clinic schedules prominently displayed at transporters/brokers premises.</t>
  </si>
  <si>
    <t>Personal observations</t>
  </si>
  <si>
    <t>FGD with the 10-15 truckers (suggested to conduct at the field).</t>
  </si>
  <si>
    <t xml:space="preserve">FGD with 10-15 community members (Suggested to conduct at the filed) </t>
  </si>
  <si>
    <t>One to one interaction with atleast 3 stakeholders of the project. (suggested to conduct at the filed).</t>
  </si>
  <si>
    <t>FGD with the 10-15 community members (suggested to conduct at the field level).</t>
  </si>
  <si>
    <t xml:space="preserve">Daily dairies, , Weekly and monthly reports, SM Condom register </t>
  </si>
  <si>
    <t>Daily dairies , Weekly and monthly reports, SM Condom register</t>
  </si>
  <si>
    <t>Counseling Register, Personal interaction and observations during the counseling session</t>
  </si>
  <si>
    <t xml:space="preserve">80% and above STI clients are exposed to STI counseling. Counselor adheres to all steps  </t>
  </si>
  <si>
    <t xml:space="preserve">50-80% STI clients in the clinic are exposed to STI counseling </t>
  </si>
  <si>
    <t xml:space="preserve">Below 50% of the STI clients are exposed to STI counseling </t>
  </si>
  <si>
    <t>Clinic functional with Khushi/Suraksha branding (wall colours and logos)</t>
  </si>
  <si>
    <t>Clinic functional without Khushi/Suraksha Branding (Wall colours and logos)</t>
  </si>
  <si>
    <t xml:space="preserve">Clinic not functional </t>
  </si>
  <si>
    <t xml:space="preserve">Between 50-80% functional TO and NTO available as per the target </t>
  </si>
  <si>
    <t xml:space="preserve">Below 50% of the functional TO and NTO available as per the target </t>
  </si>
  <si>
    <t>80% and above functional TO and NTO available as per the target</t>
  </si>
  <si>
    <t xml:space="preserve">Between 50-80% condom sale recorded as per the target </t>
  </si>
  <si>
    <t>80% and above condom sale recorded as per the target</t>
  </si>
  <si>
    <t xml:space="preserve">Below 50% condom sale recorded as per the target </t>
  </si>
  <si>
    <t>Participants are not sure of confidentiality norms being adhered at the project level</t>
  </si>
  <si>
    <t>Atleast 50% respondents reported that they are satisfied with the counselor/ANM</t>
  </si>
  <si>
    <t xml:space="preserve">51 to 75% respondents reported that they are satisfied with the counselor/ANM  </t>
  </si>
  <si>
    <t xml:space="preserve">More than 75% or of the respondents reported that  they are satisfied with the counselor/ANM  </t>
  </si>
  <si>
    <t>Calculation of score for stage 1</t>
  </si>
  <si>
    <t>Particulars</t>
  </si>
  <si>
    <t>Maximum no. of indicators</t>
  </si>
  <si>
    <t>Max. Score</t>
  </si>
  <si>
    <t>Qualifying Marks</t>
  </si>
  <si>
    <t>Qualifying Percentage</t>
  </si>
  <si>
    <t>Stage1</t>
  </si>
  <si>
    <t>Finance</t>
  </si>
  <si>
    <t>Actual Marks Obtained</t>
  </si>
  <si>
    <t xml:space="preserve">Percent of Marks </t>
  </si>
  <si>
    <t>Weightage Score from Program Delivery (calculated automatically from the evaluation sheet)</t>
  </si>
  <si>
    <t>S NO</t>
  </si>
  <si>
    <t>No. of indicators Applicable for this  TI</t>
  </si>
  <si>
    <t xml:space="preserve">Percent  of Score derived </t>
  </si>
  <si>
    <t>Atleast 50% of the participants are satsfied with privacy  and confidentiality at the project level.</t>
  </si>
  <si>
    <t>More than 50% of the particiaptns are satsfied with privacy  and confidentiality at the project level.</t>
  </si>
  <si>
    <t>Atleast 40% of the  truckers are convinced with the project services</t>
  </si>
  <si>
    <t xml:space="preserve">41%- 60% truckers are satisfied with the project services. </t>
  </si>
  <si>
    <t xml:space="preserve">More than 60% or of the truckers are satisfied with the project services.  </t>
  </si>
  <si>
    <t>Ability of the project to involve key stakeholders in addressing the issues relating to project activities and providing support to the project team</t>
  </si>
  <si>
    <t>At leat 2stake holders  participated and provided support in project activities</t>
  </si>
  <si>
    <t>At least 1 stake holders  participated and provided support in project activities</t>
  </si>
  <si>
    <t>More than 2 stake holders  participated and provided support in project activities</t>
  </si>
  <si>
    <t xml:space="preserve">Verification of outreach plan </t>
  </si>
  <si>
    <t>The project Director attended atleast 60% all the monthly meetings of the TI project duing the year.</t>
  </si>
  <si>
    <t xml:space="preserve">Outreach plan in place and the same is used by ORW, and PE.  </t>
  </si>
  <si>
    <t xml:space="preserve">Satellite clinic non  operational </t>
  </si>
  <si>
    <t xml:space="preserve">All project staff and 70%PE positions have been filled as per project proposal </t>
  </si>
  <si>
    <t>All NGOs contracted has to appoint the staff within three months from signing of contract.   Project proposal,  staff attendance sheet during the last year (If a position has been vacated and not filled in within 2 months, give  "0" mark for this indicator.)</t>
  </si>
  <si>
    <t xml:space="preserve">Attendance sheets /appointment letters. ( If there is more than 50%  of project staff(except PEs) have resigned  during the year then this indicator will be awarded '0'). If the replacement for a position is not done within two months should also be awarded "0". </t>
  </si>
  <si>
    <t>More than 20% of all the Pes are truckers /ex truckers, helpers /ex helpers</t>
  </si>
  <si>
    <t>Peer Profile</t>
  </si>
  <si>
    <t>Interview with  ORWs and Pes whether  they are able to explain the plan and its use.Mark 0 if outreach plan is not there for past 3 months</t>
  </si>
  <si>
    <t>Outreach  plan in place but ORW not able to explain</t>
  </si>
  <si>
    <t>41-59% of target truckers contacted  through IPC sessions in a quarter during the contract period.</t>
  </si>
  <si>
    <t>More than 60% of target truckers contacted  through IPC sessions in a quarter during the contract period.</t>
  </si>
  <si>
    <t>ORW visiting the field minimum 5 days in a week and providing 2 day  supportive supervision to all the PEs of his/her areas for effective delivery of project services by PEs to truckers . 60% ORWs are able to demonstrate IPC sessions/Health games.</t>
  </si>
  <si>
    <t>Review of Daily report (ORW), Mid-media /IPC report, BCC material distribution register, Monthly report (Quantitative and Qualitative), Review of scipt, Personal observation and interactions</t>
  </si>
  <si>
    <t xml:space="preserve">Number of street plays organised against plan during last three months.30/permonth   for A category,10/monthfor B category,5/month for C category  </t>
  </si>
  <si>
    <t xml:space="preserve">At least 50%  street play organised against planned </t>
  </si>
  <si>
    <t xml:space="preserve">At least 51-80%  street play organised against planned </t>
  </si>
  <si>
    <t xml:space="preserve">80% and above   street play organised against planned </t>
  </si>
  <si>
    <t>Observation of atleast 2 IPC sessions and interaction with the peers</t>
  </si>
  <si>
    <t>Review of IPC Charts.Personal observations and interactions with Peers</t>
  </si>
  <si>
    <t>Less than 40% PEs interacted are able to demonstrate right way of conducting IPC sessions and condom demonstration</t>
  </si>
  <si>
    <t>41-59%  PEs interacted are able to demonstrate right way of conducting IPC sessions and condom demonstration</t>
  </si>
  <si>
    <t>60% and above Pes interacted  are able to demonstrate right way of conducting IPC sessions and condom demonstration.</t>
  </si>
  <si>
    <t>Set up of a static clinic (may also be of flexible timings) as per NACO guidelines (Doctor,Counselor/staff nurse),timings of atleast 3 hours a day, space for examination available,  STI drugs availabilty.</t>
  </si>
  <si>
    <t>Static clinic set up without proper clinical equipment, non availabilty of STI drugs.</t>
  </si>
  <si>
    <t xml:space="preserve">Static clinic set up with  proper clinical equipment, Availabilty of STI drugs with proper stock keeping </t>
  </si>
  <si>
    <t>Static clinic set up with  proper clinical equipment but  non availabilty of STI drugs as per guidelines.</t>
  </si>
  <si>
    <t>Operates satellite clinic (as per NACO guidelines) around neighbouring establishments .3-6 satellite  locations in A category site,3 atellite  locations in B category, Not applicable in C category site.</t>
  </si>
  <si>
    <t>Satellite clinic operational and in  3-6 locations .</t>
  </si>
  <si>
    <t>FGD with 5-10% brokers/transporters/truckers (suggested to conduct at the filed level).</t>
  </si>
  <si>
    <t>LAC constituted but meetings not held in last 6 months.</t>
  </si>
  <si>
    <t>LAC constituted and members updated on the project activities in the meetings in last 3 months</t>
  </si>
  <si>
    <t xml:space="preserve">Confidentiality is maintained for the counseling sessions </t>
  </si>
  <si>
    <t>LAC constituted meetings are held but members are not aware of their role.</t>
  </si>
  <si>
    <t xml:space="preserve">Basic services </t>
  </si>
  <si>
    <t>Support services</t>
  </si>
  <si>
    <t>Orientation to PE and other staff  has been completed</t>
  </si>
  <si>
    <t>Training registers/ orientation training/PO visit report completed within 3 months of joining</t>
  </si>
  <si>
    <t>Job description given to each project staff</t>
  </si>
  <si>
    <t xml:space="preserve">All project staff do have written job description or available at NGO level </t>
  </si>
  <si>
    <t>STI Drugs -commodity-drug management, availability, stock out.</t>
  </si>
  <si>
    <t>Programme Delivery</t>
  </si>
  <si>
    <t xml:space="preserve">Percent of target truckers contacted by the project through IPC sessions (as per intervention wise contract per year) </t>
  </si>
  <si>
    <t>Atleast 40% among the ORWs are able to demonstrate IPC sessions/Health games</t>
  </si>
  <si>
    <t>Atleast 50% among the ORWs are able to demonstrate IPC sessions/Health game</t>
  </si>
  <si>
    <t>All ORWs are able to demonstrate IPC sessions/Health game</t>
  </si>
  <si>
    <t>Clinic and other Services</t>
  </si>
  <si>
    <t>Quality of clinical services provided by the static/satelite clinics</t>
  </si>
  <si>
    <t>Clinical services provided with confidentiality, patients are counseled on condom use, follow up plan is discussed.</t>
  </si>
  <si>
    <t>Observations of the services, feedback from the truckers and stakeholders.</t>
  </si>
  <si>
    <t>Confidentiality is not maintained, follow up plan is not discussed</t>
  </si>
  <si>
    <t>Satellite Clinic operational but  less than 3 locations</t>
  </si>
  <si>
    <t>Confidentiality is maintained, other factors are compromised.</t>
  </si>
  <si>
    <t>All basic requirements are met.</t>
  </si>
  <si>
    <t>Couseling and referal registered/CMIS, verification of referral slips signed by ICTC counselor</t>
  </si>
  <si>
    <t xml:space="preserve">Project Counselor is adequately trained and performs STI counseling </t>
  </si>
  <si>
    <t>Meeting minutes and Joint visit reports with SMO. Feedback from the out let holders, SMO supervisors of the area.</t>
  </si>
  <si>
    <t>Whether NGO purchases drugs using 3 competitive quotations, medicines dispensed to the truckers at no-profit basis, receipts are maintained.</t>
  </si>
  <si>
    <t>Medicines procured with out quotations/ no receipts maintained for dispensing</t>
  </si>
  <si>
    <t>Medicines procured with proper quotations but no receipts maintained for dispensing</t>
  </si>
  <si>
    <t>Medicines procured with proper quotations and receipts maintained for dispensing</t>
  </si>
  <si>
    <t>Involvement of different stakeholders in the project activities through constitution of Local Advisory Committee ( A committee comprised of members from brokers, associations, owners, other stakeholders of the project area)</t>
  </si>
  <si>
    <t xml:space="preserve">at least 50 % respondents reported that they are getting the condoms as and when they demand.  </t>
  </si>
  <si>
    <t xml:space="preserve">51-75% respondents reported that they are getting the condoms as and when they demand.  </t>
  </si>
  <si>
    <t xml:space="preserve">More than 80% or of the respondents reported that  they are gettingthe condoms as and when they demand.    </t>
  </si>
  <si>
    <t>TOTAL SCORE</t>
  </si>
  <si>
    <t>Coordination with the SMO to provide information on condom availablity, demand, avaiability and display of IEC on condoms. In case of non-SMO districts the NGOs are expected to manage social marketing</t>
  </si>
  <si>
    <t>Joint reviews, planning and field visits with SMO/ TSG POs done for less than 6 months</t>
  </si>
  <si>
    <t>For 6-10 months, Joint reviews, planning and field visits with SMO/ TSG POs</t>
  </si>
  <si>
    <t>Joint reviews, planning and field visits with SMO/TSG POs done for more than 10 months</t>
  </si>
  <si>
    <t>The clinic footfalls observed during last 3 months ( average of 3 months) to be taken</t>
  </si>
  <si>
    <t>Verification of clinic cards, patient register, medicine dispensing register, cash book</t>
  </si>
  <si>
    <t xml:space="preserve">Less than 15% in A, 25% in B &amp;C </t>
  </si>
  <si>
    <t xml:space="preserve">15% in A, 25% in B&amp;C </t>
  </si>
  <si>
    <t>More than the benchmark</t>
  </si>
  <si>
    <t>The STI footfalls observed during last 3 months ( average of 3 months) to be taken</t>
  </si>
  <si>
    <t>Less than 10% of the above indicator</t>
  </si>
  <si>
    <t>10% of the above indicator</t>
  </si>
  <si>
    <t>More than 10% of the above indicator</t>
  </si>
  <si>
    <t>Evaluation Tool for Finance</t>
  </si>
  <si>
    <t xml:space="preserve">Key Questions* </t>
  </si>
  <si>
    <t xml:space="preserve">Score </t>
  </si>
  <si>
    <t>Score   Resulted "0" for No "1" for Yes</t>
  </si>
  <si>
    <t>Explanation for score</t>
  </si>
  <si>
    <t>Budget Utilization</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</si>
  <si>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</si>
  <si>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</si>
  <si>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</si>
  <si>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</si>
  <si>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</si>
  <si>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</si>
  <si>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</si>
  <si>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</si>
  <si>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Bank Account</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</si>
  <si>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</si>
  <si>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</si>
  <si>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</si>
  <si>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</si>
  <si>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</si>
  <si>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</si>
  <si>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</si>
  <si>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</si>
  <si>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t>Systems of Payment-Mode of payments</t>
  </si>
  <si>
    <t>Mode of payment- cash payment is Rs.5000/- as per revised direction from NACO.</t>
  </si>
  <si>
    <t>No cash transaction above Rs.5000/-</t>
  </si>
  <si>
    <t>Systems of Payment-Record keeping</t>
  </si>
  <si>
    <t xml:space="preserve">Not in place. </t>
  </si>
  <si>
    <t xml:space="preserve">Systems of booking keeping maintenance </t>
  </si>
  <si>
    <t>Whether cash book maintained/entry made  on daily basis</t>
  </si>
  <si>
    <t>Verification of cash book and interview of accountant</t>
  </si>
  <si>
    <t>Cash book is updated</t>
  </si>
  <si>
    <t xml:space="preserve">Not updated </t>
  </si>
  <si>
    <t>Financial reporting-SOEs submitted as per operational guideline</t>
  </si>
  <si>
    <t>Whether SOEs are submitted to SACS on time in the prescribed format. (refer Operational Guidelines for NGO/CBO PART-II-Annexure 'A' and 'B'</t>
  </si>
  <si>
    <t>Verification of SOEs and interview of SACS official</t>
  </si>
  <si>
    <t>SOEs are submitted on time and records for the same is avaialbe.</t>
  </si>
  <si>
    <t>Irregualr in submission of SOEs.</t>
  </si>
  <si>
    <t>Financial reporting-Mismatch between physical &amp; financial reporting</t>
  </si>
  <si>
    <t xml:space="preserve">Whether any mismatch between  financial and physical progress reports </t>
  </si>
  <si>
    <t>Verification of MIS reports and audit reports</t>
  </si>
  <si>
    <t xml:space="preserve">Nil or Negligible mismatch </t>
  </si>
  <si>
    <t xml:space="preserve">Huge level of mismatch observed and not justifiable </t>
  </si>
  <si>
    <t>As per GMP</t>
  </si>
  <si>
    <t>Not followed and no genuine explanation for the relapse</t>
  </si>
  <si>
    <t xml:space="preserve">Compliance to SACS directions </t>
  </si>
  <si>
    <t xml:space="preserve">Whether NGO has complied to the audit observations </t>
  </si>
  <si>
    <t>Verify audit recommendation and action taken bassed on the report</t>
  </si>
  <si>
    <t>No action from NGO side</t>
  </si>
  <si>
    <t>Procurement  system in place</t>
  </si>
  <si>
    <t>No system in place.</t>
  </si>
  <si>
    <t>TI-Evaluation Tool Truckers</t>
  </si>
  <si>
    <t>Total Marks</t>
  </si>
  <si>
    <t>Qualified/Not Qualified</t>
  </si>
  <si>
    <t>SECTION 2:  SUPPORT SERVICES</t>
  </si>
  <si>
    <t>`</t>
  </si>
  <si>
    <t xml:space="preserve">Maximum Score </t>
  </si>
  <si>
    <t xml:space="preserve">Maximum weighted Score </t>
  </si>
  <si>
    <t>Score obtained</t>
  </si>
  <si>
    <t>Weighted score obtained</t>
  </si>
  <si>
    <t>SECTION 1: BASIC SERVICES</t>
  </si>
  <si>
    <t>SECTION 1: TOTAL MARKS OBTAINED</t>
  </si>
  <si>
    <t>SECTION 2: SUPPORT SERVICES</t>
  </si>
  <si>
    <t>SECTION 2: TOTAL MARKS OBTAINED</t>
  </si>
  <si>
    <t>1,20,000 for A category, 40,000 for B category, 20,000 for C category.</t>
  </si>
  <si>
    <t>Number of estimated truckers contacted through IPC sessions conducted by Pes and ORWs at least once in a quarter during contract year as per contract agreement.1,20,000 for A category,40,000 for B category,20,000 for C category.</t>
  </si>
  <si>
    <t>5 days a week and 2 days for supervision for each ORW</t>
  </si>
  <si>
    <t xml:space="preserve">30/permonth   for A category,10/monthfor B category,5/month for C category </t>
  </si>
  <si>
    <t>Percent of truckers registered for STI treatment were tested  for HIV testing</t>
  </si>
  <si>
    <t>100% of STI cases need to tested for HIV</t>
  </si>
  <si>
    <t>100% of STI cases need to be counseled</t>
  </si>
  <si>
    <t>Clinic footfalls in the clinics (15% of coverage for A category and 25% of coverage for B&amp;C category of the outreach coverage - indicator no.2)</t>
  </si>
  <si>
    <t>15% of coverage for A category and 25% of coverage for B&amp;C category of the outreach coverage - indicator no.2)</t>
  </si>
  <si>
    <t>STI footfalls among the clinic footfalls (10% of the foot falls - indicator 12)</t>
  </si>
  <si>
    <t>10% of the foot falls - indicator 12</t>
  </si>
  <si>
    <t>At least 80% of the out lets should be non-traditional</t>
  </si>
  <si>
    <t>At least 80% of the condom sales through outlets</t>
  </si>
  <si>
    <t>Peer Educator turnover witnessed in the project during the contract period</t>
  </si>
  <si>
    <t xml:space="preserve">Attendance sheets /appointment letters. ( If there is more than 20%  PEs during the contract period then this indicator will be awarded '0'). If the replacement for a position is not done within two months should also be awarded "0". </t>
  </si>
  <si>
    <r>
      <rPr>
        <sz val="14"/>
        <rFont val="Calibri"/>
        <family val="2"/>
      </rPr>
      <t xml:space="preserve">Staff </t>
    </r>
    <r>
      <rPr>
        <sz val="14"/>
        <color indexed="8"/>
        <rFont val="Calibri"/>
        <family val="2"/>
      </rPr>
      <t>turnover witnessed in the project during the contract period.</t>
    </r>
  </si>
  <si>
    <t>Clinic observations based on NACO guidelines/ checklist.Observation and interaction with Doctor,counselor//Staff nurse.</t>
  </si>
  <si>
    <t xml:space="preserve"> TI - ANNUAL EVALUATION </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</si>
  <si>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</si>
  <si>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</si>
  <si>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</si>
  <si>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</si>
  <si>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</si>
  <si>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</si>
  <si>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</si>
  <si>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</si>
  <si>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What is the procurement system for purchase of drugs/needles and syringes/fixed assets</t>
  </si>
  <si>
    <t xml:space="preserve">Three quotations to be collected  </t>
  </si>
  <si>
    <t>Quotations are in place from three different parties and assessed.</t>
  </si>
  <si>
    <r>
      <t xml:space="preserve">Verification of bank account </t>
    </r>
    <r>
      <rPr>
        <sz val="14"/>
        <rFont val="Calibri"/>
        <family val="2"/>
      </rPr>
      <t>and vouchers</t>
    </r>
  </si>
  <si>
    <r>
      <t>All vouchers are printed and machine numbered</t>
    </r>
    <r>
      <rPr>
        <sz val="14"/>
        <rFont val="Calibri"/>
        <family val="2"/>
      </rPr>
      <t xml:space="preserve"> Whether the ledger is maintained for vouchers</t>
    </r>
  </si>
  <si>
    <r>
      <t>Verification of vouchers</t>
    </r>
    <r>
      <rPr>
        <sz val="14"/>
        <rFont val="Calibri"/>
        <family val="2"/>
      </rPr>
      <t xml:space="preserve"> Verification of ledger</t>
    </r>
  </si>
  <si>
    <r>
      <t xml:space="preserve">Monthly outreach plan in place  at project level </t>
    </r>
    <r>
      <rPr>
        <sz val="14"/>
        <rFont val="Calibri"/>
        <family val="2"/>
      </rPr>
      <t>available for each truckers halting point within the project area. i.e. one project area may have separate truck halting points and each require separate plan.</t>
    </r>
  </si>
  <si>
    <r>
      <t xml:space="preserve">Outreach </t>
    </r>
    <r>
      <rPr>
        <sz val="14"/>
        <rFont val="Calibri"/>
        <family val="2"/>
      </rPr>
      <t xml:space="preserve"> plan in place able to explain but  not fully used by Team.  </t>
    </r>
  </si>
  <si>
    <r>
      <t xml:space="preserve">At least </t>
    </r>
    <r>
      <rPr>
        <sz val="14"/>
        <rFont val="Calibri"/>
        <family val="2"/>
      </rPr>
      <t>40% of target truckers contacted through IPC sessions  in a quarter during the contract period</t>
    </r>
  </si>
  <si>
    <r>
      <t xml:space="preserve">ORW diaries, weekly staff meeting minutes, ORW movement plan/register,observations on field recorded in the diaries. </t>
    </r>
    <r>
      <rPr>
        <b/>
        <sz val="14"/>
        <rFont val="Calibri"/>
        <family val="2"/>
      </rPr>
      <t>If no field visit, score is '0'</t>
    </r>
  </si>
  <si>
    <r>
      <t xml:space="preserve">Medicine stock register, Cash Book, bills, receipts. </t>
    </r>
    <r>
      <rPr>
        <b/>
        <sz val="14"/>
        <rFont val="Calibri"/>
        <family val="2"/>
      </rPr>
      <t>In case of stock outs and no procument score is '0'</t>
    </r>
  </si>
  <si>
    <r>
      <t>Verification of the LAC Register and interaction with LAC members(Byelaw if available) .</t>
    </r>
    <r>
      <rPr>
        <b/>
        <sz val="14"/>
        <rFont val="Calibri"/>
        <family val="2"/>
      </rPr>
      <t>LAC not constituted, then score is '0'.</t>
    </r>
  </si>
  <si>
    <t>Quality of peer education by the Peers</t>
  </si>
  <si>
    <t>Name of the TI NGO:</t>
  </si>
  <si>
    <t>Intervention Category: A/B/C (please circle the required one)</t>
  </si>
  <si>
    <t>State:                                                                                                                 District:</t>
  </si>
  <si>
    <t>Below 30% of referred to ICTC have actually tested in ICTC</t>
  </si>
  <si>
    <t>31-39% of referred to ICTC have actually tested in ICTC</t>
  </si>
  <si>
    <r>
      <t xml:space="preserve">Above 40% of referred to ICTC have </t>
    </r>
    <r>
      <rPr>
        <sz val="14"/>
        <rFont val="Calibri"/>
        <family val="2"/>
      </rPr>
      <t>actually tested in ICTC</t>
    </r>
  </si>
  <si>
    <t>Actual Marks ( calculated automatically from the evaluation sheet)</t>
  </si>
  <si>
    <t>Calculation of score for stage 2</t>
  </si>
  <si>
    <t xml:space="preserve">State:                                                </t>
  </si>
  <si>
    <t>District:</t>
  </si>
  <si>
    <t>Scoring Sheet Truckers</t>
  </si>
  <si>
    <t>Name of the Evaluator</t>
  </si>
  <si>
    <t>The PFMS portal is active</t>
  </si>
  <si>
    <t>All the payments to the staff and vendors are done through the PFMS portal and advice is keept.</t>
  </si>
  <si>
    <t>PFMS portal is used for all transactions</t>
  </si>
  <si>
    <t>PFMS portal is not used for  of transactions</t>
  </si>
  <si>
    <t>TI Evaluation Tool for Truckers 2019-20</t>
  </si>
  <si>
    <t xml:space="preserve">Truckers screened/tested for HIV through CBS/ICTC </t>
  </si>
  <si>
    <t xml:space="preserve">Co-Branding of Suraksha clinics and IEC/BCC materials </t>
  </si>
  <si>
    <t>Clinic walls have colour combination of Yellow and Blue. IEC/BCC materials are displayed with logos of Suraksha clinic</t>
  </si>
  <si>
    <t xml:space="preserve">outreach plan is in place but able to explan </t>
  </si>
  <si>
    <t>10000/</t>
  </si>
  <si>
    <t>[5/</t>
  </si>
  <si>
    <t xml:space="preserve">Name of the TI NGO:TCI Truckers </t>
  </si>
  <si>
    <t>Intervention Category: B</t>
  </si>
  <si>
    <t xml:space="preserve">State:  Chandgarh                                                                                           District:Chandigarh </t>
  </si>
  <si>
    <t>Peer educators can easily demonstrate the IPC session in their native language and are confident in running the sessions.</t>
  </si>
  <si>
    <t>29 Street Paly has been planned, and 29 are being organised.</t>
  </si>
  <si>
    <t>ORWs are aware of IPC and are demonstrating IPC sessions in the field. ORW are visiting the field to supervise the peer educator sessions.</t>
  </si>
  <si>
    <t xml:space="preserve"> One static clinic has been set up with the necessary clinical equipment. In the office, STI drugs are available.</t>
  </si>
  <si>
    <t xml:space="preserve">During interactions with the community, it was discovered that they are satisfied with the services. Counselling is provided to all the patients. </t>
  </si>
  <si>
    <t>Satellite clinic operational and in  3 locations</t>
  </si>
  <si>
    <t>CBS=1212
ICTC=3473
Total=4685</t>
  </si>
  <si>
    <t>23.2 referred to ICTC have actually tested in ICTC</t>
  </si>
  <si>
    <t xml:space="preserve">All the STI cases hase been counselled by the counsellor. </t>
  </si>
  <si>
    <t xml:space="preserve">Joint reviews, planning and field visits with SMO done for more than 10 months as per the records </t>
  </si>
  <si>
    <t xml:space="preserve">All the condom outlets are non traditional. </t>
  </si>
  <si>
    <t>Condom Demnad=97500
Condom Distribution= 99690</t>
  </si>
  <si>
    <t xml:space="preserve"> In the last three months, the TI clinic has seen 2548 clinic footfall.</t>
  </si>
  <si>
    <t>Only 14 STI footfalls have been observed in the clinic over the last three months.</t>
  </si>
  <si>
    <t xml:space="preserve">LAC constituted and members updated on the project activities. In last 3 months 12 meetings has been attended. </t>
  </si>
  <si>
    <t>Are the truckers satisfied with the available services and services meet their 3demands.</t>
  </si>
  <si>
    <t>There is an independent counselling room. Respondents are satisfied with the counselling services.</t>
  </si>
  <si>
    <t>During the focus group with truckers and transporters, it was revealed that they are extremely satisfied with the services.</t>
  </si>
  <si>
    <t xml:space="preserve">During interactions with community members, it was discovered that they are receiving condoms on demand.  </t>
  </si>
  <si>
    <t xml:space="preserve">The TI evaluation team met with four stakeholders on the ground, including the president of the Chandigarh Transport Association. All stakeholders are actively involved in the planning and execution of TI activities. </t>
  </si>
  <si>
    <t>Two focus groups were held with community members, and it was discovered that the trucekrs and cleaners were very satisfied with the counselling services provided by the counsellors.</t>
  </si>
  <si>
    <t xml:space="preserve"> In a quarter, IPC sessions were conducted  more than 80% of the target. </t>
  </si>
  <si>
    <t>All Project staff including Project Manager, Counselor, M&amp;E officer, 4 ORWs are in position. The staff retention during the evaluation period is more than 85%.</t>
  </si>
  <si>
    <t xml:space="preserve">Only one ORW has resigned during the evaluation period. The new ORW joined within one month of resignation. </t>
  </si>
  <si>
    <t xml:space="preserve">There are 10 Peer educators in the project.  Two Peer educators resigned during the evaluation period but were replaced within one months time. </t>
  </si>
  <si>
    <t xml:space="preserve">Job description is given to all the project staff members. But are not displayed in the office premises. </t>
  </si>
  <si>
    <t xml:space="preserve">Around 50% of the Peer educators are helpers, auto mechanic, and ex-truckers. </t>
  </si>
  <si>
    <t>Attendance and leave register are maintained by the proejct staff. 12 keaves are sanctioned for one year (April to March)</t>
  </si>
  <si>
    <t xml:space="preserve">All staff members including newly recruited ORW and peers have received the </t>
  </si>
  <si>
    <t xml:space="preserve">1 review meeting is held every month and is attended by the Project Coordinator and once in every quarter is attended by the Project Director. The meeting minutes are maintained but without action taken report. </t>
  </si>
  <si>
    <t xml:space="preserve">All assets purchased under the project are codified. Assets register is maintained properly and is up to date. </t>
  </si>
  <si>
    <t>Budget Utilised in 2021-22 is 95%  and In 2022-23 is 98%.</t>
  </si>
  <si>
    <t>All the expenditure done as per approved budget.</t>
  </si>
  <si>
    <t>There was a separate account of TI in Kotak Mahindra bank but it is closed now. and CNA account opening  is in process.</t>
  </si>
  <si>
    <t>All Vouchers and bills are properly maintained and with approval.</t>
  </si>
  <si>
    <t>No Cash transaction done above Rs. 5000/-</t>
  </si>
  <si>
    <t>Vouches are Printed and Machine numbered and Ledger book is properly maintained by Accountant.    Cash book Folio number is properly mentioned in ledger book.</t>
  </si>
  <si>
    <t xml:space="preserve">All the expenditure booked in cash book in proper manner and voucher no. and Ledger folio no. is properly mentioned. </t>
  </si>
  <si>
    <t>SOEs are submitted on time to SACS and maintained in proper manner.</t>
  </si>
  <si>
    <t>Nil and Negligible mismatch found.</t>
  </si>
  <si>
    <t>Action taken report on audit recommendations is submitted on time.</t>
  </si>
  <si>
    <t>All payements / Transactions done through PFMS and printed advices were enclosed with vouchers and bills.</t>
  </si>
  <si>
    <t>Quotation file present in TI Office and comparative statement is in place to purchanse any medicine / fixed asset etc.</t>
  </si>
  <si>
    <t>Name of the TI NGO:TCI Truckers</t>
  </si>
  <si>
    <t>Intervention Category: B(please circle the required one)</t>
  </si>
  <si>
    <t xml:space="preserve">State:         Chandigarh                                                                                                        District: Chandigarh </t>
  </si>
  <si>
    <t>Name of the Evaluator : Dr Sukhbir Singh, Dr Nidhi Jaswal and Ms. Bhawna Saini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</si>
</sst>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1"/>
      <color theme="1"/>
      <name val="Calibri"/>
      <family val="2"/>
      <scheme val="minor"/>
    </font>
    <font>
      <sz val="14"/>
      <name val="Calibri"/>
      <family val="2"/>
    </font>
    <font>
      <b/>
      <sz val="14"/>
      <name val="Times New Roman"/>
      <family val="1"/>
    </font>
    <font>
      <sz val="14"/>
      <color indexed="8"/>
      <name val="Calibri"/>
      <family val="2"/>
    </font>
    <font>
      <b/>
      <sz val="14"/>
      <color indexed="8"/>
      <name val="Calibri"/>
      <family val="2"/>
    </font>
    <font>
      <b/>
      <sz val="14"/>
      <name val="Calibri"/>
      <family val="2"/>
    </font>
    <font>
      <sz val="14"/>
      <name val="Times New Roman"/>
      <family val="1"/>
    </font>
    <font>
      <b/>
      <sz val="11"/>
      <color theme="1"/>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b/>
      <sz val="14"/>
      <color indexed="8"/>
      <name val="Calibri"/>
      <family val="2"/>
      <scheme val="minor"/>
    </font>
    <font>
      <sz val="14"/>
      <name val="Calibri"/>
      <family val="2"/>
      <scheme val="minor"/>
    </font>
    <font>
      <b/>
      <sz val="12"/>
      <color theme="1"/>
      <name val="Calibri"/>
      <family val="2"/>
      <scheme val="minor"/>
    </font>
    <font>
      <sz val="12"/>
      <color theme="1"/>
      <name val="Calibri"/>
      <family val="2"/>
      <scheme val="minor"/>
    </font>
    <font>
      <sz val="14"/>
      <color rgb="FF000000"/>
      <name val="Calibri"/>
      <family val="2"/>
      <scheme val="minor"/>
    </font>
    <font>
      <sz val="14"/>
      <color theme="1"/>
      <name val="Calibri"/>
      <family val="2"/>
      <scheme val="minor"/>
    </font>
    <font>
      <sz val="14"/>
      <color indexed="8"/>
      <name val="Calibri"/>
      <family val="2"/>
      <scheme val="minor"/>
    </font>
    <font>
      <b/>
      <sz val="14"/>
      <color theme="1"/>
      <name val="Calibri"/>
      <family val="2"/>
      <scheme val="minor"/>
    </font>
    <font>
      <sz val="9"/>
      <color theme="1"/>
      <name val="Calibri"/>
      <family val="2"/>
      <scheme val="minor"/>
    </font>
    <font>
      <b/>
      <sz val="14"/>
      <name val="Calibri"/>
      <family val="2"/>
      <scheme val="minor"/>
    </font>
    <font>
      <b/>
      <sz val="18"/>
      <name val="Calibri"/>
      <family val="2"/>
      <scheme val="minor"/>
    </font>
    <font>
      <b/>
      <sz val="11"/>
      <name val="Calibri"/>
      <family val="2"/>
      <scheme val="minor"/>
    </font>
    <font>
      <b/>
      <sz val="18"/>
      <color theme="1"/>
      <name val="Calibri"/>
      <family val="2"/>
      <scheme val="minor"/>
    </font>
    <font>
      <b/>
      <u/>
      <sz val="18"/>
      <color theme="1"/>
      <name val="Calibri"/>
      <family val="2"/>
      <scheme val="minor"/>
    </font>
    <font>
      <b/>
      <sz val="16"/>
      <color theme="3" tint="-0.249977111117893"/>
      <name val="Calibri"/>
      <family val="2"/>
      <scheme val="minor"/>
    </font>
    <font>
      <b/>
      <sz val="18"/>
      <color theme="3" tint="-0.249977111117893"/>
      <name val="Calibri"/>
      <family val="2"/>
    </font>
    <font>
      <b/>
      <sz val="14"/>
      <color theme="1"/>
      <name val="Times New Roman"/>
      <family val="1"/>
    </font>
    <font>
      <sz val="12"/>
      <name val="Calibri"/>
      <family val="2"/>
      <scheme val="minor"/>
    </font>
    <font>
      <sz val="11"/>
      <name val="Calibri"/>
      <family val="2"/>
      <scheme val="minor"/>
    </font>
    <font>
      <b/>
      <sz val="16"/>
      <name val="Calibri"/>
      <family val="2"/>
      <scheme val="minor"/>
    </font>
  </fonts>
  <fills count="17">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rgb="FF92D050"/>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176">
    <xf numFmtId="0" fontId="0" fillId="0" borderId="0" xfId="0"/>
    <xf numFmtId="0" fontId="8" fillId="0" borderId="0" xfId="0" applyFont="1"/>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0" fillId="0" borderId="0" xfId="0" applyFont="1"/>
    <xf numFmtId="0" fontId="11" fillId="4" borderId="1" xfId="0" applyFont="1" applyFill="1" applyBorder="1" applyAlignment="1">
      <alignment horizontal="center" vertical="top" wrapText="1"/>
    </xf>
    <xf numFmtId="0" fontId="12" fillId="0" borderId="1" xfId="0" applyFont="1" applyBorder="1" applyAlignment="1">
      <alignment vertical="top" wrapText="1"/>
    </xf>
    <xf numFmtId="0" fontId="9" fillId="5" borderId="1" xfId="0" applyFont="1" applyFill="1" applyBorder="1" applyAlignment="1">
      <alignment vertical="top" wrapText="1"/>
    </xf>
    <xf numFmtId="0" fontId="9" fillId="0" borderId="1" xfId="0" applyFont="1" applyBorder="1"/>
    <xf numFmtId="0" fontId="13" fillId="3" borderId="1" xfId="0" applyFont="1" applyFill="1" applyBorder="1" applyAlignment="1">
      <alignment horizontal="center" vertical="center" wrapText="1"/>
    </xf>
    <xf numFmtId="164" fontId="13" fillId="3" borderId="1" xfId="0" applyNumberFormat="1" applyFont="1" applyFill="1" applyBorder="1" applyAlignment="1">
      <alignment horizontal="center" vertical="center" wrapText="1"/>
    </xf>
    <xf numFmtId="0" fontId="14" fillId="0" borderId="0" xfId="0" applyFont="1"/>
    <xf numFmtId="164" fontId="0" fillId="0" borderId="1" xfId="0" applyNumberFormat="1" applyBorder="1"/>
    <xf numFmtId="0" fontId="9" fillId="0" borderId="1" xfId="0" applyFont="1" applyBorder="1" applyAlignment="1">
      <alignment horizontal="center"/>
    </xf>
    <xf numFmtId="0" fontId="13" fillId="6" borderId="1" xfId="0" applyFont="1" applyFill="1" applyBorder="1"/>
    <xf numFmtId="164" fontId="13" fillId="6" borderId="1" xfId="0" applyNumberFormat="1" applyFont="1" applyFill="1" applyBorder="1"/>
    <xf numFmtId="0" fontId="11" fillId="4" borderId="2" xfId="0" applyFont="1" applyFill="1" applyBorder="1" applyAlignment="1">
      <alignment horizontal="left" vertical="top" wrapText="1"/>
    </xf>
    <xf numFmtId="0" fontId="15" fillId="0" borderId="1" xfId="0" applyFont="1" applyBorder="1" applyAlignment="1">
      <alignment vertical="top" wrapText="1"/>
    </xf>
    <xf numFmtId="0" fontId="16" fillId="0" borderId="1" xfId="0" applyFont="1" applyFill="1" applyBorder="1" applyAlignment="1">
      <alignment vertical="top" wrapText="1"/>
    </xf>
    <xf numFmtId="0" fontId="17" fillId="0" borderId="1" xfId="0" applyFont="1" applyBorder="1" applyAlignment="1">
      <alignment vertical="top" wrapText="1"/>
    </xf>
    <xf numFmtId="0" fontId="17" fillId="7" borderId="1" xfId="0" applyFont="1" applyFill="1" applyBorder="1" applyAlignment="1">
      <alignment horizontal="left" vertical="top" wrapText="1"/>
    </xf>
    <xf numFmtId="0" fontId="15" fillId="7" borderId="1" xfId="0" applyFont="1" applyFill="1" applyBorder="1" applyAlignment="1">
      <alignment vertical="top" wrapText="1"/>
    </xf>
    <xf numFmtId="0" fontId="1"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6" fillId="0" borderId="1" xfId="0" applyFont="1" applyBorder="1" applyAlignment="1">
      <alignment horizontal="left" vertical="top" wrapText="1"/>
    </xf>
    <xf numFmtId="0" fontId="12" fillId="0" borderId="1" xfId="0" applyFont="1" applyBorder="1" applyAlignment="1">
      <alignment horizontal="left" vertical="top" wrapText="1"/>
    </xf>
    <xf numFmtId="0" fontId="12" fillId="0" borderId="1" xfId="0" applyFont="1" applyFill="1" applyBorder="1" applyAlignment="1">
      <alignment horizontal="left" vertical="top" wrapText="1"/>
    </xf>
    <xf numFmtId="0" fontId="16" fillId="0" borderId="1" xfId="0" applyFont="1" applyBorder="1" applyAlignment="1">
      <alignment vertical="top" wrapText="1"/>
    </xf>
    <xf numFmtId="0" fontId="16" fillId="0" borderId="1" xfId="0" applyFont="1" applyBorder="1" applyAlignment="1">
      <alignment wrapText="1"/>
    </xf>
    <xf numFmtId="0" fontId="0" fillId="0" borderId="0" xfId="0" applyAlignment="1">
      <alignment wrapText="1"/>
    </xf>
    <xf numFmtId="0" fontId="18" fillId="0" borderId="1" xfId="0" applyFont="1" applyBorder="1" applyAlignment="1">
      <alignment horizontal="center" vertical="center" wrapText="1"/>
    </xf>
    <xf numFmtId="0" fontId="18" fillId="0" borderId="1" xfId="0" applyFont="1" applyBorder="1" applyAlignment="1">
      <alignment horizontal="center" vertical="top" wrapText="1"/>
    </xf>
    <xf numFmtId="0" fontId="18" fillId="0" borderId="1" xfId="0" applyFont="1" applyFill="1" applyBorder="1" applyAlignment="1">
      <alignment horizontal="center" vertical="center" wrapText="1"/>
    </xf>
    <xf numFmtId="0" fontId="18" fillId="8" borderId="1" xfId="0" applyFont="1" applyFill="1" applyBorder="1" applyAlignment="1">
      <alignment horizontal="left" vertical="top" wrapText="1"/>
    </xf>
    <xf numFmtId="0" fontId="18" fillId="0" borderId="1" xfId="0" applyFont="1" applyBorder="1" applyAlignment="1">
      <alignment horizontal="left" vertical="top" wrapText="1"/>
    </xf>
    <xf numFmtId="0" fontId="16" fillId="0" borderId="1" xfId="0" applyFont="1" applyBorder="1" applyAlignment="1">
      <alignment horizontal="justify" vertical="top" wrapText="1"/>
    </xf>
    <xf numFmtId="0" fontId="16" fillId="0" borderId="1" xfId="0" applyFont="1" applyBorder="1" applyAlignment="1">
      <alignment horizontal="justify" vertical="justify" wrapText="1"/>
    </xf>
    <xf numFmtId="0" fontId="12" fillId="0" borderId="1" xfId="0" applyFont="1" applyBorder="1" applyAlignment="1">
      <alignment horizontal="justify" vertical="top" wrapText="1"/>
    </xf>
    <xf numFmtId="0" fontId="19" fillId="9" borderId="1" xfId="0" applyFont="1" applyFill="1" applyBorder="1" applyAlignment="1">
      <alignment vertical="top" wrapText="1"/>
    </xf>
    <xf numFmtId="0" fontId="8" fillId="9" borderId="1" xfId="0" applyFont="1" applyFill="1" applyBorder="1" applyAlignment="1">
      <alignment vertical="top" wrapText="1"/>
    </xf>
    <xf numFmtId="0" fontId="16" fillId="9" borderId="1" xfId="0" applyFont="1" applyFill="1" applyBorder="1" applyAlignment="1">
      <alignment wrapText="1"/>
    </xf>
    <xf numFmtId="0" fontId="20" fillId="4" borderId="1" xfId="0" applyFont="1" applyFill="1" applyBorder="1" applyAlignment="1">
      <alignment vertical="top" wrapText="1"/>
    </xf>
    <xf numFmtId="0" fontId="12" fillId="10" borderId="1" xfId="0" applyFont="1" applyFill="1" applyBorder="1" applyAlignment="1">
      <alignment vertical="top" wrapText="1"/>
    </xf>
    <xf numFmtId="0" fontId="12" fillId="7" borderId="1" xfId="0" applyFont="1" applyFill="1" applyBorder="1" applyAlignment="1">
      <alignment horizontal="left" vertical="top" wrapText="1"/>
    </xf>
    <xf numFmtId="0" fontId="20" fillId="0" borderId="1" xfId="0" applyFont="1" applyBorder="1" applyAlignment="1">
      <alignment horizontal="center" vertical="center" wrapText="1"/>
    </xf>
    <xf numFmtId="0" fontId="20" fillId="10" borderId="1" xfId="0" applyFont="1" applyFill="1" applyBorder="1" applyAlignment="1">
      <alignment horizontal="center" vertical="center" wrapText="1"/>
    </xf>
    <xf numFmtId="0" fontId="12" fillId="2" borderId="1" xfId="0" applyFont="1" applyFill="1" applyBorder="1" applyAlignment="1">
      <alignment horizontal="left" vertical="top" wrapText="1"/>
    </xf>
    <xf numFmtId="0" fontId="20" fillId="10" borderId="1" xfId="0" applyFont="1" applyFill="1" applyBorder="1" applyAlignment="1">
      <alignment vertical="top" wrapText="1"/>
    </xf>
    <xf numFmtId="0" fontId="12" fillId="0" borderId="3" xfId="0" applyFont="1" applyFill="1" applyBorder="1" applyAlignment="1">
      <alignment vertical="top" wrapText="1"/>
    </xf>
    <xf numFmtId="0" fontId="12" fillId="0" borderId="2" xfId="0" applyFont="1" applyBorder="1" applyAlignment="1">
      <alignment vertical="top" wrapText="1"/>
    </xf>
    <xf numFmtId="0" fontId="12" fillId="9" borderId="2" xfId="0" applyFont="1" applyFill="1" applyBorder="1" applyAlignment="1">
      <alignment vertical="top" wrapText="1"/>
    </xf>
    <xf numFmtId="0" fontId="12" fillId="0" borderId="1" xfId="0" applyFont="1" applyFill="1" applyBorder="1" applyAlignment="1">
      <alignment vertical="top" wrapText="1"/>
    </xf>
    <xf numFmtId="0" fontId="16" fillId="0" borderId="0" xfId="0" applyFont="1" applyAlignment="1">
      <alignment wrapText="1"/>
    </xf>
    <xf numFmtId="0" fontId="6" fillId="5" borderId="4" xfId="0" applyFont="1" applyFill="1" applyBorder="1" applyAlignment="1">
      <alignment horizontal="center" vertical="top" wrapText="1"/>
    </xf>
    <xf numFmtId="0" fontId="12" fillId="9" borderId="1" xfId="0" applyFont="1" applyFill="1" applyBorder="1" applyAlignment="1">
      <alignment wrapText="1"/>
    </xf>
    <xf numFmtId="0" fontId="18" fillId="0" borderId="1" xfId="0" applyFont="1" applyBorder="1" applyAlignment="1">
      <alignment wrapText="1"/>
    </xf>
    <xf numFmtId="0" fontId="0" fillId="0" borderId="0" xfId="0" applyAlignment="1">
      <alignment horizontal="left" vertical="top"/>
    </xf>
    <xf numFmtId="0" fontId="20" fillId="0" borderId="1" xfId="0" applyFont="1" applyBorder="1" applyAlignment="1" applyProtection="1">
      <alignment horizontal="center" vertical="center" wrapText="1"/>
      <protection locked="0"/>
    </xf>
    <xf numFmtId="0" fontId="12" fillId="0" borderId="1" xfId="0" applyFont="1" applyBorder="1" applyAlignment="1" applyProtection="1">
      <alignment vertical="top" wrapText="1"/>
      <protection locked="0"/>
    </xf>
    <xf numFmtId="0" fontId="12" fillId="0" borderId="1" xfId="0" applyFont="1" applyBorder="1" applyAlignment="1" applyProtection="1">
      <alignment wrapText="1"/>
      <protection locked="0"/>
    </xf>
    <xf numFmtId="0" fontId="20" fillId="0" borderId="2" xfId="0" applyFont="1" applyBorder="1" applyAlignment="1" applyProtection="1">
      <alignment horizontal="center" vertical="center" wrapText="1"/>
      <protection locked="0"/>
    </xf>
    <xf numFmtId="0" fontId="12" fillId="0" borderId="2" xfId="0" applyFont="1" applyBorder="1" applyAlignment="1" applyProtection="1">
      <alignment vertical="top" wrapText="1"/>
      <protection locked="0"/>
    </xf>
    <xf numFmtId="0" fontId="21" fillId="11" borderId="5" xfId="0" applyFont="1" applyFill="1" applyBorder="1" applyAlignment="1" applyProtection="1">
      <alignment vertical="top" wrapText="1"/>
      <protection locked="0"/>
    </xf>
    <xf numFmtId="0" fontId="21" fillId="12" borderId="5" xfId="0" applyFont="1" applyFill="1" applyBorder="1" applyAlignment="1" applyProtection="1">
      <alignment vertical="top" wrapText="1"/>
      <protection locked="0"/>
    </xf>
    <xf numFmtId="1" fontId="18" fillId="0" borderId="1" xfId="0" applyNumberFormat="1" applyFont="1" applyBorder="1" applyAlignment="1">
      <alignment wrapText="1"/>
    </xf>
    <xf numFmtId="1" fontId="9" fillId="0" borderId="1" xfId="0" applyNumberFormat="1" applyFont="1" applyBorder="1"/>
    <xf numFmtId="0" fontId="9" fillId="3" borderId="6" xfId="0" applyFont="1" applyFill="1" applyBorder="1" applyAlignment="1">
      <alignment vertical="center" wrapText="1"/>
    </xf>
    <xf numFmtId="164" fontId="9" fillId="0" borderId="1" xfId="0" applyNumberFormat="1" applyFont="1" applyBorder="1"/>
    <xf numFmtId="164" fontId="9" fillId="3" borderId="6" xfId="0" applyNumberFormat="1" applyFont="1" applyFill="1" applyBorder="1" applyAlignment="1" applyProtection="1">
      <alignment vertical="center" wrapText="1"/>
      <protection locked="0"/>
    </xf>
    <xf numFmtId="0" fontId="22" fillId="13" borderId="4" xfId="0" applyFont="1" applyFill="1" applyBorder="1" applyAlignment="1" applyProtection="1">
      <alignment vertical="top" wrapText="1"/>
      <protection locked="0"/>
    </xf>
    <xf numFmtId="0" fontId="22" fillId="13" borderId="6" xfId="0" applyFont="1" applyFill="1" applyBorder="1" applyAlignment="1" applyProtection="1">
      <alignment vertical="top" wrapText="1"/>
      <protection locked="0"/>
    </xf>
    <xf numFmtId="0" fontId="22" fillId="13" borderId="1" xfId="0" applyFont="1" applyFill="1" applyBorder="1" applyAlignment="1" applyProtection="1">
      <alignment vertical="top" wrapText="1"/>
      <protection locked="0"/>
    </xf>
    <xf numFmtId="0" fontId="18" fillId="0" borderId="1" xfId="0" applyFont="1" applyFill="1" applyBorder="1" applyAlignment="1" applyProtection="1">
      <alignment horizontal="center" vertical="top" wrapText="1"/>
      <protection locked="0"/>
    </xf>
    <xf numFmtId="0" fontId="11" fillId="0" borderId="1" xfId="0" applyFont="1" applyFill="1" applyBorder="1" applyAlignment="1" applyProtection="1">
      <alignment horizontal="center" vertical="top" wrapText="1"/>
      <protection locked="0"/>
    </xf>
    <xf numFmtId="0" fontId="18" fillId="0" borderId="1" xfId="0" applyFont="1" applyBorder="1" applyAlignment="1" applyProtection="1">
      <alignment horizontal="center" vertical="top" wrapText="1"/>
      <protection locked="0"/>
    </xf>
    <xf numFmtId="0" fontId="12" fillId="10" borderId="1" xfId="0" applyFont="1" applyFill="1" applyBorder="1" applyAlignment="1">
      <alignment horizontal="center" vertical="top" wrapText="1"/>
    </xf>
    <xf numFmtId="0" fontId="12" fillId="0" borderId="1" xfId="0" applyFont="1" applyBorder="1" applyAlignment="1" applyProtection="1">
      <alignment horizontal="center" vertical="top" wrapText="1"/>
      <protection locked="0"/>
    </xf>
    <xf numFmtId="0" fontId="20" fillId="10" borderId="1" xfId="0" applyFont="1" applyFill="1" applyBorder="1" applyAlignment="1">
      <alignment horizontal="center" vertical="top" wrapText="1"/>
    </xf>
    <xf numFmtId="0" fontId="12" fillId="9" borderId="2" xfId="0" applyFont="1" applyFill="1" applyBorder="1" applyAlignment="1">
      <alignment horizontal="center" vertical="top" wrapText="1"/>
    </xf>
    <xf numFmtId="0" fontId="8" fillId="0" borderId="0" xfId="0" applyFont="1" applyAlignment="1">
      <alignment horizontal="center"/>
    </xf>
    <xf numFmtId="0" fontId="0" fillId="0" borderId="0" xfId="0" applyAlignment="1">
      <alignment horizontal="center"/>
    </xf>
    <xf numFmtId="0" fontId="14" fillId="0" borderId="1"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6" fillId="0" borderId="1"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top" wrapText="1"/>
      <protection locked="0"/>
    </xf>
    <xf numFmtId="0" fontId="29" fillId="0" borderId="1" xfId="0" applyFont="1" applyBorder="1" applyAlignment="1" applyProtection="1">
      <alignment horizontal="left" vertical="top" wrapText="1"/>
      <protection locked="0"/>
    </xf>
    <xf numFmtId="0" fontId="28" fillId="0" borderId="1" xfId="0" applyFont="1" applyBorder="1" applyAlignment="1" applyProtection="1">
      <alignment wrapText="1"/>
      <protection locked="0"/>
    </xf>
    <xf numFmtId="0" fontId="29" fillId="0" borderId="3" xfId="0" applyFont="1" applyFill="1" applyBorder="1" applyAlignment="1" applyProtection="1">
      <alignment horizontal="left" vertical="top" wrapText="1"/>
      <protection locked="0"/>
    </xf>
    <xf numFmtId="0" fontId="7" fillId="0" borderId="5" xfId="0" applyFont="1" applyBorder="1" applyAlignment="1"/>
    <xf numFmtId="0" fontId="7" fillId="0" borderId="6" xfId="0" applyFont="1" applyBorder="1" applyAlignment="1"/>
    <xf numFmtId="0" fontId="0" fillId="0" borderId="5" xfId="0" applyBorder="1" applyAlignment="1" applyProtection="1">
      <protection locked="0"/>
    </xf>
    <xf numFmtId="0" fontId="0" fillId="0" borderId="4" xfId="0" applyBorder="1" applyAlignment="1" applyProtection="1">
      <protection locked="0"/>
    </xf>
    <xf numFmtId="0" fontId="0" fillId="0" borderId="6" xfId="0" applyBorder="1" applyAlignment="1" applyProtection="1">
      <protection locked="0"/>
    </xf>
    <xf numFmtId="0" fontId="12" fillId="8" borderId="5" xfId="0" applyFont="1" applyFill="1" applyBorder="1" applyAlignment="1">
      <alignment horizontal="right" vertical="top" wrapText="1"/>
    </xf>
    <xf numFmtId="0" fontId="12" fillId="8" borderId="6" xfId="0" applyFont="1" applyFill="1" applyBorder="1" applyAlignment="1">
      <alignment horizontal="right" vertical="top" wrapText="1"/>
    </xf>
    <xf numFmtId="0" fontId="23" fillId="4" borderId="5" xfId="0" applyFont="1" applyFill="1" applyBorder="1" applyAlignment="1">
      <alignment horizontal="center" vertical="top" wrapText="1"/>
    </xf>
    <xf numFmtId="0" fontId="24" fillId="4" borderId="4" xfId="0" applyFont="1" applyFill="1" applyBorder="1" applyAlignment="1">
      <alignment horizontal="center" vertical="top" wrapText="1"/>
    </xf>
    <xf numFmtId="0" fontId="25" fillId="0" borderId="1" xfId="0" applyFont="1" applyFill="1" applyBorder="1" applyAlignment="1">
      <alignment horizontal="center" vertical="top" wrapText="1"/>
    </xf>
    <xf numFmtId="0" fontId="21" fillId="13" borderId="5" xfId="0" applyFont="1" applyFill="1" applyBorder="1" applyAlignment="1" applyProtection="1">
      <alignment horizontal="left" vertical="top" wrapText="1"/>
      <protection locked="0"/>
    </xf>
    <xf numFmtId="0" fontId="21" fillId="13" borderId="4" xfId="0" applyFont="1" applyFill="1" applyBorder="1" applyAlignment="1" applyProtection="1">
      <alignment horizontal="left" vertical="top" wrapText="1"/>
      <protection locked="0"/>
    </xf>
    <xf numFmtId="0" fontId="7" fillId="0" borderId="1" xfId="0" applyFont="1" applyBorder="1" applyAlignment="1">
      <alignment horizontal="right"/>
    </xf>
    <xf numFmtId="0" fontId="0" fillId="0" borderId="1" xfId="0" applyBorder="1" applyAlignment="1">
      <alignment horizontal="center"/>
    </xf>
    <xf numFmtId="0" fontId="21" fillId="11" borderId="5" xfId="0" applyFont="1" applyFill="1" applyBorder="1" applyAlignment="1" applyProtection="1">
      <alignment horizontal="left" vertical="top" wrapText="1"/>
      <protection locked="0"/>
    </xf>
    <xf numFmtId="0" fontId="21" fillId="11" borderId="6" xfId="0" applyFont="1" applyFill="1" applyBorder="1" applyAlignment="1" applyProtection="1">
      <alignment horizontal="left" vertical="top" wrapText="1"/>
      <protection locked="0"/>
    </xf>
    <xf numFmtId="0" fontId="21" fillId="12" borderId="5" xfId="0" applyFont="1" applyFill="1" applyBorder="1" applyAlignment="1" applyProtection="1">
      <alignment horizontal="left" vertical="top" wrapText="1"/>
      <protection locked="0"/>
    </xf>
    <xf numFmtId="0" fontId="21" fillId="12" borderId="4" xfId="0" applyFont="1" applyFill="1" applyBorder="1" applyAlignment="1" applyProtection="1">
      <alignment horizontal="left" vertical="top" wrapText="1"/>
      <protection locked="0"/>
    </xf>
    <xf numFmtId="0" fontId="24" fillId="8" borderId="10" xfId="0" applyFont="1" applyFill="1" applyBorder="1" applyAlignment="1">
      <alignment horizontal="center" vertical="top" wrapText="1"/>
    </xf>
    <xf numFmtId="0" fontId="24" fillId="8" borderId="11" xfId="0" applyFont="1" applyFill="1" applyBorder="1" applyAlignment="1">
      <alignment horizontal="center" vertical="top" wrapText="1"/>
    </xf>
    <xf numFmtId="0" fontId="24" fillId="8" borderId="12" xfId="0" applyFont="1" applyFill="1" applyBorder="1" applyAlignment="1">
      <alignment horizontal="center" vertical="top" wrapText="1"/>
    </xf>
    <xf numFmtId="0" fontId="26" fillId="0" borderId="13" xfId="0" applyFont="1" applyFill="1" applyBorder="1" applyAlignment="1">
      <alignment horizontal="center" vertical="top" wrapText="1"/>
    </xf>
    <xf numFmtId="0" fontId="26" fillId="0" borderId="4" xfId="0" applyFont="1" applyFill="1" applyBorder="1" applyAlignment="1">
      <alignment horizontal="center" vertical="top" wrapText="1"/>
    </xf>
    <xf numFmtId="0" fontId="26" fillId="0" borderId="14" xfId="0" applyFont="1" applyFill="1" applyBorder="1" applyAlignment="1">
      <alignment horizontal="center" vertical="top" wrapText="1"/>
    </xf>
    <xf numFmtId="0" fontId="18" fillId="8" borderId="2" xfId="0" applyFont="1" applyFill="1" applyBorder="1" applyAlignment="1">
      <alignment horizontal="center" vertical="top" wrapText="1"/>
    </xf>
    <xf numFmtId="0" fontId="18" fillId="8" borderId="7" xfId="0" applyFont="1" applyFill="1" applyBorder="1" applyAlignment="1">
      <alignment horizontal="center" vertical="top" wrapText="1"/>
    </xf>
    <xf numFmtId="0" fontId="4" fillId="8" borderId="2" xfId="0" applyFont="1" applyFill="1" applyBorder="1" applyAlignment="1">
      <alignment horizontal="center" vertical="top" wrapText="1"/>
    </xf>
    <xf numFmtId="0" fontId="4" fillId="8" borderId="7" xfId="0" applyFont="1" applyFill="1" applyBorder="1" applyAlignment="1">
      <alignment horizontal="center" vertical="top" wrapText="1"/>
    </xf>
    <xf numFmtId="0" fontId="0" fillId="0" borderId="1" xfId="0" applyBorder="1" applyAlignment="1">
      <alignment horizontal="center" wrapText="1"/>
    </xf>
    <xf numFmtId="0" fontId="7" fillId="0" borderId="8" xfId="0" applyFont="1" applyBorder="1" applyAlignment="1">
      <alignment horizontal="right" wrapText="1"/>
    </xf>
    <xf numFmtId="0" fontId="7" fillId="0" borderId="9" xfId="0" applyFont="1" applyBorder="1" applyAlignment="1">
      <alignment horizontal="right" wrapText="1"/>
    </xf>
    <xf numFmtId="0" fontId="18" fillId="0" borderId="5" xfId="0" applyFont="1" applyBorder="1" applyAlignment="1">
      <alignment horizontal="right" vertical="top" wrapText="1"/>
    </xf>
    <xf numFmtId="0" fontId="18" fillId="0" borderId="4" xfId="0" applyFont="1" applyBorder="1" applyAlignment="1">
      <alignment horizontal="right" vertical="top" wrapText="1"/>
    </xf>
    <xf numFmtId="0" fontId="18" fillId="0" borderId="6" xfId="0" applyFont="1" applyBorder="1" applyAlignment="1">
      <alignment horizontal="right" vertical="top" wrapText="1"/>
    </xf>
    <xf numFmtId="0" fontId="4" fillId="8" borderId="1" xfId="0" applyFont="1" applyFill="1" applyBorder="1" applyAlignment="1">
      <alignment horizontal="left" vertical="top" wrapText="1"/>
    </xf>
    <xf numFmtId="0" fontId="18" fillId="8" borderId="5" xfId="0" applyFont="1" applyFill="1" applyBorder="1" applyAlignment="1">
      <alignment horizontal="center" vertical="top" wrapText="1"/>
    </xf>
    <xf numFmtId="0" fontId="18" fillId="8" borderId="6" xfId="0" applyFont="1" applyFill="1" applyBorder="1" applyAlignment="1">
      <alignment horizontal="center" vertical="top" wrapText="1"/>
    </xf>
    <xf numFmtId="0" fontId="20" fillId="10" borderId="5" xfId="0" applyFont="1" applyFill="1" applyBorder="1" applyAlignment="1">
      <alignment horizontal="center" vertical="top" wrapText="1"/>
    </xf>
    <xf numFmtId="0" fontId="20" fillId="10" borderId="6" xfId="0" applyFont="1" applyFill="1" applyBorder="1" applyAlignment="1">
      <alignment horizontal="center" vertical="top" wrapText="1"/>
    </xf>
    <xf numFmtId="0" fontId="12" fillId="14" borderId="5" xfId="0" applyFont="1" applyFill="1" applyBorder="1" applyAlignment="1">
      <alignment horizontal="center" vertical="top" wrapText="1"/>
    </xf>
    <xf numFmtId="0" fontId="12" fillId="14" borderId="6" xfId="0" applyFont="1" applyFill="1" applyBorder="1" applyAlignment="1">
      <alignment horizontal="center" vertical="top" wrapText="1"/>
    </xf>
    <xf numFmtId="0" fontId="12" fillId="14" borderId="15" xfId="0" applyFont="1" applyFill="1" applyBorder="1" applyAlignment="1">
      <alignment horizontal="center" vertical="top" wrapText="1"/>
    </xf>
    <xf numFmtId="0" fontId="12" fillId="14" borderId="9" xfId="0" applyFont="1" applyFill="1" applyBorder="1" applyAlignment="1">
      <alignment horizontal="center" vertical="top" wrapText="1"/>
    </xf>
    <xf numFmtId="0" fontId="12" fillId="14" borderId="16" xfId="0" applyFont="1" applyFill="1" applyBorder="1" applyAlignment="1">
      <alignment horizontal="center" vertical="top" wrapText="1"/>
    </xf>
    <xf numFmtId="0" fontId="12" fillId="14" borderId="17" xfId="0" applyFont="1" applyFill="1" applyBorder="1" applyAlignment="1">
      <alignment horizontal="center" vertical="top" wrapText="1"/>
    </xf>
    <xf numFmtId="0" fontId="12" fillId="14" borderId="18" xfId="0" applyFont="1" applyFill="1" applyBorder="1" applyAlignment="1">
      <alignment horizontal="center" vertical="top" wrapText="1"/>
    </xf>
    <xf numFmtId="0" fontId="12" fillId="14" borderId="19" xfId="0" applyFont="1" applyFill="1" applyBorder="1" applyAlignment="1">
      <alignment horizontal="center" vertical="top" wrapText="1"/>
    </xf>
    <xf numFmtId="0" fontId="27" fillId="8" borderId="5" xfId="0" applyFont="1" applyFill="1" applyBorder="1" applyAlignment="1">
      <alignment horizontal="center" wrapText="1"/>
    </xf>
    <xf numFmtId="0" fontId="27" fillId="8" borderId="4" xfId="0" applyFont="1" applyFill="1" applyBorder="1" applyAlignment="1">
      <alignment horizontal="center" wrapText="1"/>
    </xf>
    <xf numFmtId="0" fontId="27" fillId="8" borderId="6" xfId="0" applyFont="1" applyFill="1" applyBorder="1" applyAlignment="1">
      <alignment horizontal="center" wrapText="1"/>
    </xf>
    <xf numFmtId="0" fontId="20" fillId="4" borderId="2" xfId="0" applyFont="1" applyFill="1" applyBorder="1" applyAlignment="1">
      <alignment horizontal="center" vertical="top" wrapText="1"/>
    </xf>
    <xf numFmtId="0" fontId="20" fillId="4" borderId="7" xfId="0" applyFont="1" applyFill="1" applyBorder="1" applyAlignment="1">
      <alignment horizontal="center" vertical="top" wrapText="1"/>
    </xf>
    <xf numFmtId="0" fontId="20" fillId="4" borderId="5"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6" xfId="0" applyFont="1" applyFill="1" applyBorder="1" applyAlignment="1">
      <alignment horizontal="center" vertical="top" wrapText="1"/>
    </xf>
    <xf numFmtId="0" fontId="20" fillId="14" borderId="5" xfId="0" applyFont="1" applyFill="1" applyBorder="1" applyAlignment="1">
      <alignment horizontal="right" wrapText="1"/>
    </xf>
    <xf numFmtId="0" fontId="20" fillId="14" borderId="4" xfId="0" applyFont="1" applyFill="1" applyBorder="1" applyAlignment="1">
      <alignment horizontal="right" wrapText="1"/>
    </xf>
    <xf numFmtId="0" fontId="20" fillId="14" borderId="6" xfId="0" applyFont="1" applyFill="1" applyBorder="1" applyAlignment="1">
      <alignment horizontal="right" wrapText="1"/>
    </xf>
    <xf numFmtId="0" fontId="20" fillId="10" borderId="4" xfId="0" applyFont="1" applyFill="1" applyBorder="1" applyAlignment="1">
      <alignment horizontal="center" vertical="top" wrapText="1"/>
    </xf>
    <xf numFmtId="0" fontId="2" fillId="5" borderId="5" xfId="0" applyFont="1" applyFill="1" applyBorder="1" applyAlignment="1">
      <alignment horizontal="left" vertical="top" wrapText="1"/>
    </xf>
    <xf numFmtId="0" fontId="2" fillId="5" borderId="4" xfId="0" applyFont="1" applyFill="1" applyBorder="1" applyAlignment="1">
      <alignment horizontal="left" vertical="top" wrapText="1"/>
    </xf>
    <xf numFmtId="0" fontId="27" fillId="0" borderId="1" xfId="0" applyFont="1" applyBorder="1" applyAlignment="1">
      <alignment horizontal="center" wrapText="1"/>
    </xf>
    <xf numFmtId="0" fontId="27" fillId="0" borderId="5" xfId="0" applyFont="1" applyBorder="1" applyAlignment="1">
      <alignment horizontal="right" wrapText="1"/>
    </xf>
    <xf numFmtId="0" fontId="27" fillId="0" borderId="4" xfId="0" applyFont="1" applyBorder="1" applyAlignment="1">
      <alignment horizontal="right" wrapText="1"/>
    </xf>
    <xf numFmtId="0" fontId="27" fillId="0" borderId="6" xfId="0" applyFont="1" applyBorder="1" applyAlignment="1">
      <alignment horizontal="right" wrapText="1"/>
    </xf>
    <xf numFmtId="0" fontId="8" fillId="0" borderId="15" xfId="0" applyFont="1" applyBorder="1" applyAlignment="1" applyProtection="1">
      <alignment horizontal="center"/>
      <protection locked="0"/>
    </xf>
    <xf numFmtId="0" fontId="8" fillId="0" borderId="8" xfId="0" applyFont="1" applyBorder="1" applyAlignment="1" applyProtection="1">
      <alignment horizontal="center"/>
      <protection locked="0"/>
    </xf>
    <xf numFmtId="0" fontId="21" fillId="4" borderId="1" xfId="0" applyFont="1" applyFill="1" applyBorder="1" applyAlignment="1">
      <alignment horizontal="center" vertical="top" wrapText="1"/>
    </xf>
    <xf numFmtId="0" fontId="21" fillId="0" borderId="1" xfId="0" applyFont="1" applyFill="1" applyBorder="1" applyAlignment="1">
      <alignment horizontal="center" vertical="top" wrapText="1"/>
    </xf>
    <xf numFmtId="0" fontId="21" fillId="13" borderId="6" xfId="0" applyFont="1" applyFill="1" applyBorder="1" applyAlignment="1" applyProtection="1">
      <alignment horizontal="left" vertical="top" wrapText="1"/>
      <protection locked="0"/>
    </xf>
    <xf numFmtId="0" fontId="21" fillId="11" borderId="1" xfId="0" applyFont="1" applyFill="1" applyBorder="1" applyAlignment="1" applyProtection="1">
      <alignment horizontal="left" vertical="top" wrapText="1"/>
      <protection locked="0"/>
    </xf>
    <xf numFmtId="0" fontId="21" fillId="12" borderId="1" xfId="0" applyFont="1" applyFill="1" applyBorder="1" applyAlignment="1" applyProtection="1">
      <alignment vertical="top" wrapText="1"/>
      <protection locked="0"/>
    </xf>
    <xf numFmtId="0" fontId="22" fillId="13" borderId="5" xfId="0" applyFont="1" applyFill="1" applyBorder="1" applyAlignment="1" applyProtection="1">
      <alignment horizontal="left" vertical="top" wrapText="1"/>
    </xf>
    <xf numFmtId="0" fontId="22" fillId="13" borderId="4" xfId="0" applyFont="1" applyFill="1" applyBorder="1" applyAlignment="1" applyProtection="1">
      <alignment horizontal="left" vertical="top" wrapText="1"/>
    </xf>
    <xf numFmtId="0" fontId="7" fillId="15" borderId="20" xfId="0" applyFont="1" applyFill="1" applyBorder="1" applyAlignment="1">
      <alignment horizontal="center"/>
    </xf>
    <xf numFmtId="0" fontId="9" fillId="16" borderId="5" xfId="0" applyFont="1" applyFill="1" applyBorder="1" applyAlignment="1">
      <alignment horizontal="center" wrapText="1"/>
    </xf>
    <xf numFmtId="0" fontId="9" fillId="16" borderId="4" xfId="0" applyFont="1" applyFill="1" applyBorder="1" applyAlignment="1">
      <alignment horizontal="center" wrapText="1"/>
    </xf>
    <xf numFmtId="0" fontId="9" fillId="16" borderId="6" xfId="0" applyFont="1" applyFill="1" applyBorder="1" applyAlignment="1">
      <alignment horizontal="center" wrapText="1"/>
    </xf>
    <xf numFmtId="0" fontId="9" fillId="3" borderId="1" xfId="0" applyFont="1" applyFill="1" applyBorder="1" applyAlignment="1">
      <alignment horizontal="center" vertical="center" wrapText="1"/>
    </xf>
    <xf numFmtId="164" fontId="9" fillId="3" borderId="1" xfId="0" applyNumberFormat="1" applyFont="1" applyFill="1" applyBorder="1" applyAlignment="1" applyProtection="1">
      <alignment horizontal="center" vertical="center" wrapText="1"/>
      <protection locked="0"/>
    </xf>
    <xf numFmtId="0" fontId="9" fillId="16" borderId="1" xfId="0"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1" fontId="13" fillId="3" borderId="5" xfId="0" applyNumberFormat="1" applyFont="1" applyFill="1" applyBorder="1" applyAlignment="1">
      <alignment horizontal="center" vertical="center" wrapText="1"/>
    </xf>
    <xf numFmtId="1" fontId="13" fillId="3" borderId="4" xfId="0" applyNumberFormat="1" applyFont="1" applyFill="1" applyBorder="1" applyAlignment="1">
      <alignment horizontal="center" vertical="center" wrapText="1"/>
    </xf>
    <xf numFmtId="1" fontId="13" fillId="3" borderId="6" xfId="0" applyNumberFormat="1" applyFont="1" applyFill="1" applyBorder="1" applyAlignment="1">
      <alignment horizontal="center" vertical="center" wrapText="1"/>
    </xf>
    <xf numFmtId="0" fontId="9" fillId="16" borderId="1" xfId="0" applyFont="1" applyFill="1" applyBorder="1" applyAlignment="1">
      <alignment horizontal="center" wrapText="1"/>
    </xf>
    <xf numFmtId="0" fontId="13" fillId="6" borderId="1" xfId="0" applyFont="1" applyFill="1" applyBorder="1" applyAlignment="1">
      <alignment horizontal="center" vertical="center"/>
    </xf>
    <xf numFmtId="0" fontId="9" fillId="15" borderId="1" xfId="0" applyFont="1" applyFill="1" applyBorder="1" applyAlignment="1">
      <alignment horizontal="center"/>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view="pageBreakPreview" zoomScale="80" zoomScaleNormal="99" zoomScaleSheetLayoutView="80" workbookViewId="0">
      <selection activeCell="C14" sqref="C14"/>
    </sheetView>
  </sheetViews>
  <sheetFormatPr defaultRowHeight="15" x14ac:dyDescent="0.25"/>
  <cols>
    <col min="1" max="1" width="5.5703125" customWidth="1"/>
    <col min="2" max="2" width="44.42578125" customWidth="1"/>
    <col min="3" max="3" width="18.140625" customWidth="1"/>
    <col min="4" max="4" width="73.5703125" customWidth="1"/>
    <col min="5" max="5" width="31.7109375" customWidth="1"/>
  </cols>
  <sheetData>
    <row r="1" spans="1:14" ht="23.25" x14ac:dyDescent="0.25">
      <c r="A1" s="95" t="s">
        <v>222</v>
      </c>
      <c r="B1" s="96"/>
      <c r="C1" s="96"/>
      <c r="D1" s="96"/>
      <c r="E1" s="96"/>
    </row>
    <row r="2" spans="1:14" ht="21" x14ac:dyDescent="0.25">
      <c r="A2" s="97" t="s">
        <v>26</v>
      </c>
      <c r="B2" s="97"/>
      <c r="C2" s="97"/>
      <c r="D2" s="97"/>
      <c r="E2" s="97"/>
    </row>
    <row r="3" spans="1:14" ht="48" customHeight="1" x14ac:dyDescent="0.3">
      <c r="A3" s="98" t="s">
        <v>274</v>
      </c>
      <c r="B3" s="99"/>
      <c r="C3" s="99"/>
      <c r="D3" s="62" t="s">
        <v>275</v>
      </c>
      <c r="E3" s="63" t="s">
        <v>276</v>
      </c>
      <c r="F3" s="52"/>
      <c r="G3" s="52"/>
      <c r="H3" s="52"/>
      <c r="I3" s="52"/>
      <c r="J3" s="52"/>
      <c r="K3" s="52"/>
      <c r="L3" s="52"/>
      <c r="M3" s="52"/>
      <c r="N3" s="52"/>
    </row>
    <row r="4" spans="1:14" ht="75" x14ac:dyDescent="0.25">
      <c r="A4" s="5" t="s">
        <v>27</v>
      </c>
      <c r="B4" s="5" t="s">
        <v>6</v>
      </c>
      <c r="C4" s="16" t="s">
        <v>42</v>
      </c>
      <c r="D4" s="5" t="s">
        <v>28</v>
      </c>
      <c r="E4" s="5" t="s">
        <v>11</v>
      </c>
    </row>
    <row r="5" spans="1:14" ht="76.5" customHeight="1" x14ac:dyDescent="0.25">
      <c r="A5" s="34">
        <v>1</v>
      </c>
      <c r="B5" s="17" t="s">
        <v>95</v>
      </c>
      <c r="C5" s="72">
        <v>1</v>
      </c>
      <c r="D5" s="35" t="s">
        <v>96</v>
      </c>
      <c r="E5" s="81" t="s">
        <v>322</v>
      </c>
    </row>
    <row r="6" spans="1:14" ht="75" customHeight="1" x14ac:dyDescent="0.25">
      <c r="A6" s="34">
        <v>2</v>
      </c>
      <c r="B6" s="18" t="s">
        <v>250</v>
      </c>
      <c r="C6" s="72">
        <v>1</v>
      </c>
      <c r="D6" s="35" t="s">
        <v>97</v>
      </c>
      <c r="E6" s="81" t="s">
        <v>323</v>
      </c>
    </row>
    <row r="7" spans="1:14" ht="78.75" customHeight="1" x14ac:dyDescent="0.25">
      <c r="A7" s="34">
        <v>3</v>
      </c>
      <c r="B7" s="18" t="s">
        <v>248</v>
      </c>
      <c r="C7" s="83">
        <v>1</v>
      </c>
      <c r="D7" s="18" t="s">
        <v>249</v>
      </c>
      <c r="E7" s="81" t="s">
        <v>324</v>
      </c>
    </row>
    <row r="8" spans="1:14" ht="42" customHeight="1" x14ac:dyDescent="0.25">
      <c r="A8" s="34">
        <v>4</v>
      </c>
      <c r="B8" s="19" t="s">
        <v>130</v>
      </c>
      <c r="C8" s="73">
        <v>1</v>
      </c>
      <c r="D8" s="36" t="s">
        <v>131</v>
      </c>
      <c r="E8" s="82" t="s">
        <v>325</v>
      </c>
    </row>
    <row r="9" spans="1:14" ht="47.25" x14ac:dyDescent="0.25">
      <c r="A9" s="34">
        <v>5</v>
      </c>
      <c r="B9" s="17" t="s">
        <v>99</v>
      </c>
      <c r="C9" s="72">
        <v>1</v>
      </c>
      <c r="D9" s="35" t="s">
        <v>98</v>
      </c>
      <c r="E9" s="81" t="s">
        <v>326</v>
      </c>
    </row>
    <row r="10" spans="1:14" ht="63" x14ac:dyDescent="0.25">
      <c r="A10" s="34">
        <v>6</v>
      </c>
      <c r="B10" s="17" t="s">
        <v>29</v>
      </c>
      <c r="C10" s="74">
        <v>1</v>
      </c>
      <c r="D10" s="35" t="s">
        <v>30</v>
      </c>
      <c r="E10" s="81" t="s">
        <v>327</v>
      </c>
    </row>
    <row r="11" spans="1:14" ht="47.25" x14ac:dyDescent="0.25">
      <c r="A11" s="34">
        <v>7</v>
      </c>
      <c r="B11" s="20" t="s">
        <v>128</v>
      </c>
      <c r="C11" s="74">
        <v>1</v>
      </c>
      <c r="D11" s="37" t="s">
        <v>129</v>
      </c>
      <c r="E11" s="81" t="s">
        <v>328</v>
      </c>
    </row>
    <row r="12" spans="1:14" ht="110.25" x14ac:dyDescent="0.25">
      <c r="A12" s="34">
        <v>8</v>
      </c>
      <c r="B12" s="21" t="s">
        <v>92</v>
      </c>
      <c r="C12" s="72">
        <v>1</v>
      </c>
      <c r="D12" s="35" t="s">
        <v>31</v>
      </c>
      <c r="E12" s="81" t="s">
        <v>329</v>
      </c>
    </row>
    <row r="13" spans="1:14" ht="63" x14ac:dyDescent="0.25">
      <c r="A13" s="34">
        <v>9</v>
      </c>
      <c r="B13" s="6" t="s">
        <v>32</v>
      </c>
      <c r="C13" s="74">
        <v>1</v>
      </c>
      <c r="D13" s="37" t="s">
        <v>33</v>
      </c>
      <c r="E13" s="81" t="s">
        <v>330</v>
      </c>
    </row>
    <row r="14" spans="1:14" ht="18.75" x14ac:dyDescent="0.25">
      <c r="A14" s="93" t="s">
        <v>34</v>
      </c>
      <c r="B14" s="94"/>
      <c r="C14" s="6">
        <f>C13+C12+C11+C10+C9+C8+C6+C5</f>
        <v>8</v>
      </c>
      <c r="D14" s="38"/>
      <c r="E14" s="39"/>
    </row>
    <row r="15" spans="1:14" x14ac:dyDescent="0.25">
      <c r="B15" s="100" t="s">
        <v>285</v>
      </c>
      <c r="C15" s="100"/>
      <c r="D15" s="101"/>
      <c r="E15" s="101"/>
    </row>
  </sheetData>
  <sheetProtection password="EDD3" sheet="1" formatCells="0" formatColumns="0"/>
  <mergeCells count="6">
    <mergeCell ref="A14:B14"/>
    <mergeCell ref="A1:E1"/>
    <mergeCell ref="A2:E2"/>
    <mergeCell ref="A3:C3"/>
    <mergeCell ref="B15:C15"/>
    <mergeCell ref="D15:E15"/>
  </mergeCells>
  <pageMargins left="0.70866141732283472" right="0.70866141732283472" top="0.35433070866141736" bottom="0.35433070866141736" header="0.31496062992125984" footer="0.31496062992125984"/>
  <pageSetup paperSize="9" scale="7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view="pageBreakPreview" topLeftCell="A13" zoomScale="70" zoomScaleNormal="90" zoomScaleSheetLayoutView="70" workbookViewId="0">
      <selection activeCell="G7" sqref="G7"/>
    </sheetView>
  </sheetViews>
  <sheetFormatPr defaultRowHeight="15" x14ac:dyDescent="0.25"/>
  <cols>
    <col min="1" max="1" width="6" style="29" customWidth="1"/>
    <col min="2" max="2" width="39.85546875" style="29" customWidth="1"/>
    <col min="3" max="3" width="43.28515625" style="29" customWidth="1"/>
    <col min="4" max="4" width="21.7109375" style="29" customWidth="1"/>
    <col min="5" max="5" width="32.28515625" style="29" customWidth="1"/>
    <col min="6" max="6" width="24.5703125" style="29" customWidth="1"/>
    <col min="7" max="7" width="18.5703125" style="29" customWidth="1"/>
    <col min="8" max="8" width="14.42578125" style="29" customWidth="1"/>
    <col min="9" max="9" width="11.5703125" style="29" customWidth="1"/>
    <col min="10" max="16384" width="9.140625" style="29"/>
  </cols>
  <sheetData>
    <row r="1" spans="1:14" ht="23.25" x14ac:dyDescent="0.25">
      <c r="A1" s="106" t="s">
        <v>252</v>
      </c>
      <c r="B1" s="107"/>
      <c r="C1" s="107"/>
      <c r="D1" s="107"/>
      <c r="E1" s="107"/>
      <c r="F1" s="107"/>
      <c r="G1" s="107"/>
      <c r="H1" s="107"/>
      <c r="I1" s="108"/>
    </row>
    <row r="2" spans="1:14" ht="23.25" x14ac:dyDescent="0.25">
      <c r="A2" s="109" t="s">
        <v>171</v>
      </c>
      <c r="B2" s="110"/>
      <c r="C2" s="110"/>
      <c r="D2" s="110"/>
      <c r="E2" s="110"/>
      <c r="F2" s="110"/>
      <c r="G2" s="110"/>
      <c r="H2" s="110"/>
      <c r="I2" s="111"/>
    </row>
    <row r="3" spans="1:14" customFormat="1" ht="48" customHeight="1" x14ac:dyDescent="0.3">
      <c r="A3" s="98" t="s">
        <v>343</v>
      </c>
      <c r="B3" s="99"/>
      <c r="C3" s="99"/>
      <c r="D3" s="102" t="s">
        <v>344</v>
      </c>
      <c r="E3" s="103"/>
      <c r="F3" s="104" t="s">
        <v>345</v>
      </c>
      <c r="G3" s="105"/>
      <c r="H3" s="105"/>
      <c r="I3" s="105"/>
      <c r="J3" s="52"/>
      <c r="K3" s="52"/>
      <c r="L3" s="52"/>
      <c r="M3" s="52"/>
      <c r="N3" s="52"/>
    </row>
    <row r="4" spans="1:14" ht="20.25" customHeight="1" x14ac:dyDescent="0.25">
      <c r="A4" s="122" t="s">
        <v>27</v>
      </c>
      <c r="B4" s="122" t="s">
        <v>6</v>
      </c>
      <c r="C4" s="122" t="s">
        <v>172</v>
      </c>
      <c r="D4" s="122" t="s">
        <v>2</v>
      </c>
      <c r="E4" s="123" t="s">
        <v>173</v>
      </c>
      <c r="F4" s="124"/>
      <c r="G4" s="112" t="s">
        <v>174</v>
      </c>
      <c r="H4" s="112" t="s">
        <v>175</v>
      </c>
      <c r="I4" s="114" t="s">
        <v>11</v>
      </c>
    </row>
    <row r="5" spans="1:14" ht="39" customHeight="1" x14ac:dyDescent="0.25">
      <c r="A5" s="122"/>
      <c r="B5" s="122"/>
      <c r="C5" s="122"/>
      <c r="D5" s="122"/>
      <c r="E5" s="33">
        <v>1</v>
      </c>
      <c r="F5" s="33">
        <v>0</v>
      </c>
      <c r="G5" s="113"/>
      <c r="H5" s="113"/>
      <c r="I5" s="115"/>
    </row>
    <row r="6" spans="1:14" ht="61.5" customHeight="1" x14ac:dyDescent="0.25">
      <c r="A6" s="30">
        <v>1</v>
      </c>
      <c r="B6" s="22" t="s">
        <v>176</v>
      </c>
      <c r="C6" s="22" t="s">
        <v>177</v>
      </c>
      <c r="D6" s="23" t="s">
        <v>178</v>
      </c>
      <c r="E6" s="24" t="s">
        <v>253</v>
      </c>
      <c r="F6" s="24" t="s">
        <v>179</v>
      </c>
      <c r="G6" s="84">
        <v>1</v>
      </c>
      <c r="H6" s="85" t="s">
        <v>331</v>
      </c>
      <c r="I6" s="24"/>
    </row>
    <row r="7" spans="1:14" ht="93.75" x14ac:dyDescent="0.25">
      <c r="A7" s="30">
        <v>2</v>
      </c>
      <c r="B7" s="22" t="s">
        <v>180</v>
      </c>
      <c r="C7" s="22" t="s">
        <v>181</v>
      </c>
      <c r="D7" s="23" t="s">
        <v>182</v>
      </c>
      <c r="E7" s="24" t="s">
        <v>183</v>
      </c>
      <c r="F7" s="24" t="s">
        <v>184</v>
      </c>
      <c r="G7" s="84">
        <v>1</v>
      </c>
      <c r="H7" s="85" t="s">
        <v>332</v>
      </c>
      <c r="I7" s="24"/>
    </row>
    <row r="8" spans="1:14" ht="150" x14ac:dyDescent="0.25">
      <c r="A8" s="30">
        <v>3</v>
      </c>
      <c r="B8" s="22" t="s">
        <v>185</v>
      </c>
      <c r="C8" s="25" t="s">
        <v>186</v>
      </c>
      <c r="D8" s="24" t="s">
        <v>187</v>
      </c>
      <c r="E8" s="24" t="s">
        <v>188</v>
      </c>
      <c r="F8" s="24" t="s">
        <v>189</v>
      </c>
      <c r="G8" s="84">
        <v>1</v>
      </c>
      <c r="H8" s="85" t="s">
        <v>333</v>
      </c>
      <c r="I8" s="24"/>
    </row>
    <row r="9" spans="1:14" ht="96" customHeight="1" x14ac:dyDescent="0.25">
      <c r="A9" s="30">
        <v>4</v>
      </c>
      <c r="B9" s="22" t="s">
        <v>254</v>
      </c>
      <c r="C9" s="25" t="s">
        <v>190</v>
      </c>
      <c r="D9" s="23" t="s">
        <v>191</v>
      </c>
      <c r="E9" s="24" t="s">
        <v>192</v>
      </c>
      <c r="F9" s="24" t="s">
        <v>193</v>
      </c>
      <c r="G9" s="84">
        <v>1</v>
      </c>
      <c r="H9" s="85" t="s">
        <v>334</v>
      </c>
      <c r="I9" s="24"/>
    </row>
    <row r="10" spans="1:14" ht="61.5" customHeight="1" x14ac:dyDescent="0.25">
      <c r="A10" s="30">
        <v>5</v>
      </c>
      <c r="B10" s="22" t="s">
        <v>194</v>
      </c>
      <c r="C10" s="26" t="s">
        <v>195</v>
      </c>
      <c r="D10" s="26" t="s">
        <v>264</v>
      </c>
      <c r="E10" s="24" t="s">
        <v>196</v>
      </c>
      <c r="F10" s="24" t="s">
        <v>255</v>
      </c>
      <c r="G10" s="84">
        <v>1</v>
      </c>
      <c r="H10" s="85" t="s">
        <v>335</v>
      </c>
      <c r="I10" s="24"/>
    </row>
    <row r="11" spans="1:14" ht="75" customHeight="1" x14ac:dyDescent="0.25">
      <c r="A11" s="30">
        <v>6</v>
      </c>
      <c r="B11" s="22" t="s">
        <v>197</v>
      </c>
      <c r="C11" s="26" t="s">
        <v>265</v>
      </c>
      <c r="D11" s="26" t="s">
        <v>266</v>
      </c>
      <c r="E11" s="24" t="s">
        <v>256</v>
      </c>
      <c r="F11" s="24" t="s">
        <v>198</v>
      </c>
      <c r="G11" s="84">
        <v>1</v>
      </c>
      <c r="H11" s="87" t="s">
        <v>336</v>
      </c>
      <c r="I11" s="24"/>
    </row>
    <row r="12" spans="1:14" ht="150" x14ac:dyDescent="0.25">
      <c r="A12" s="30">
        <v>7</v>
      </c>
      <c r="B12" s="22" t="s">
        <v>199</v>
      </c>
      <c r="C12" s="25" t="s">
        <v>200</v>
      </c>
      <c r="D12" s="24" t="s">
        <v>201</v>
      </c>
      <c r="E12" s="24" t="s">
        <v>202</v>
      </c>
      <c r="F12" s="24" t="s">
        <v>203</v>
      </c>
      <c r="G12" s="84">
        <v>1</v>
      </c>
      <c r="H12" s="85" t="s">
        <v>337</v>
      </c>
      <c r="I12" s="24"/>
    </row>
    <row r="13" spans="1:14" ht="78.75" customHeight="1" x14ac:dyDescent="0.25">
      <c r="A13" s="30">
        <v>8</v>
      </c>
      <c r="B13" s="22" t="s">
        <v>204</v>
      </c>
      <c r="C13" s="26" t="s">
        <v>205</v>
      </c>
      <c r="D13" s="23" t="s">
        <v>206</v>
      </c>
      <c r="E13" s="24" t="s">
        <v>207</v>
      </c>
      <c r="F13" s="24" t="s">
        <v>208</v>
      </c>
      <c r="G13" s="84">
        <v>1</v>
      </c>
      <c r="H13" s="85" t="s">
        <v>338</v>
      </c>
      <c r="I13" s="24"/>
    </row>
    <row r="14" spans="1:14" ht="60" x14ac:dyDescent="0.25">
      <c r="A14" s="30">
        <v>9</v>
      </c>
      <c r="B14" s="22" t="s">
        <v>209</v>
      </c>
      <c r="C14" s="26" t="s">
        <v>210</v>
      </c>
      <c r="D14" s="23" t="s">
        <v>211</v>
      </c>
      <c r="E14" s="24" t="s">
        <v>212</v>
      </c>
      <c r="F14" s="24" t="s">
        <v>213</v>
      </c>
      <c r="G14" s="84">
        <v>1</v>
      </c>
      <c r="H14" s="85" t="s">
        <v>339</v>
      </c>
      <c r="I14" s="24"/>
    </row>
    <row r="15" spans="1:14" ht="93.75" x14ac:dyDescent="0.25">
      <c r="A15" s="30">
        <v>10</v>
      </c>
      <c r="B15" s="22" t="s">
        <v>257</v>
      </c>
      <c r="C15" s="26" t="s">
        <v>258</v>
      </c>
      <c r="D15" s="24" t="s">
        <v>259</v>
      </c>
      <c r="E15" s="24" t="s">
        <v>214</v>
      </c>
      <c r="F15" s="24" t="s">
        <v>215</v>
      </c>
      <c r="G15" s="84">
        <v>1</v>
      </c>
      <c r="H15" s="85" t="s">
        <v>340</v>
      </c>
      <c r="I15" s="24"/>
    </row>
    <row r="16" spans="1:14" ht="135" x14ac:dyDescent="0.25">
      <c r="A16" s="30">
        <v>11</v>
      </c>
      <c r="B16" s="22" t="s">
        <v>216</v>
      </c>
      <c r="C16" s="26" t="s">
        <v>217</v>
      </c>
      <c r="D16" s="24" t="s">
        <v>218</v>
      </c>
      <c r="E16" s="24" t="s">
        <v>260</v>
      </c>
      <c r="F16" s="24" t="s">
        <v>219</v>
      </c>
      <c r="G16" s="84">
        <v>1</v>
      </c>
      <c r="H16" s="85" t="s">
        <v>341</v>
      </c>
      <c r="I16" s="24"/>
    </row>
    <row r="17" spans="1:9" ht="157.5" x14ac:dyDescent="0.25">
      <c r="A17" s="32">
        <v>12</v>
      </c>
      <c r="B17" s="22" t="s">
        <v>286</v>
      </c>
      <c r="C17" s="26" t="s">
        <v>287</v>
      </c>
      <c r="D17" s="24" t="s">
        <v>191</v>
      </c>
      <c r="E17" s="24" t="s">
        <v>288</v>
      </c>
      <c r="F17" s="24" t="s">
        <v>289</v>
      </c>
      <c r="G17" s="84">
        <v>1</v>
      </c>
      <c r="H17" s="86" t="s">
        <v>342</v>
      </c>
      <c r="I17" s="24"/>
    </row>
    <row r="18" spans="1:9" ht="56.25" x14ac:dyDescent="0.3">
      <c r="A18" s="30">
        <v>13</v>
      </c>
      <c r="B18" s="27" t="s">
        <v>220</v>
      </c>
      <c r="C18" s="27" t="s">
        <v>261</v>
      </c>
      <c r="D18" s="27" t="s">
        <v>262</v>
      </c>
      <c r="E18" s="28" t="s">
        <v>263</v>
      </c>
      <c r="F18" s="27" t="s">
        <v>221</v>
      </c>
      <c r="G18" s="31">
        <v>1</v>
      </c>
      <c r="H18" s="28"/>
      <c r="I18" s="28"/>
    </row>
    <row r="19" spans="1:9" ht="22.5" customHeight="1" x14ac:dyDescent="0.3">
      <c r="A19" s="119" t="s">
        <v>34</v>
      </c>
      <c r="B19" s="120"/>
      <c r="C19" s="120"/>
      <c r="D19" s="120"/>
      <c r="E19" s="120"/>
      <c r="F19" s="121"/>
      <c r="G19" s="30">
        <f>G18+G17+G16+G15+G14+G13+G12+G11+G10+G9+G8+G7+G6</f>
        <v>13</v>
      </c>
      <c r="H19" s="40"/>
      <c r="I19" s="40"/>
    </row>
    <row r="20" spans="1:9" x14ac:dyDescent="0.25">
      <c r="B20" s="117" t="s">
        <v>285</v>
      </c>
      <c r="C20" s="117"/>
      <c r="D20" s="118"/>
      <c r="E20" s="116"/>
      <c r="F20" s="116"/>
      <c r="G20" s="116"/>
      <c r="H20" s="116"/>
      <c r="I20" s="116"/>
    </row>
  </sheetData>
  <sheetProtection formatCells="0" formatColumns="0" formatRows="0" selectLockedCells="1"/>
  <mergeCells count="16">
    <mergeCell ref="G4:G5"/>
    <mergeCell ref="H4:H5"/>
    <mergeCell ref="I4:I5"/>
    <mergeCell ref="E20:I20"/>
    <mergeCell ref="B20:D20"/>
    <mergeCell ref="A19:F19"/>
    <mergeCell ref="A4:A5"/>
    <mergeCell ref="B4:B5"/>
    <mergeCell ref="C4:C5"/>
    <mergeCell ref="D4:D5"/>
    <mergeCell ref="E4:F4"/>
    <mergeCell ref="A3:C3"/>
    <mergeCell ref="D3:E3"/>
    <mergeCell ref="F3:I3"/>
    <mergeCell ref="A1:I1"/>
    <mergeCell ref="A2:I2"/>
  </mergeCells>
  <pageMargins left="0.51181102362204722" right="0.31496062992125984" top="0.35433070866141736" bottom="0.31496062992125984"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view="pageBreakPreview" topLeftCell="C19" zoomScale="70" zoomScaleNormal="70" zoomScaleSheetLayoutView="70" workbookViewId="0">
      <selection activeCell="M7" sqref="M7"/>
    </sheetView>
  </sheetViews>
  <sheetFormatPr defaultRowHeight="15" x14ac:dyDescent="0.25"/>
  <cols>
    <col min="1" max="1" width="10.140625" bestFit="1" customWidth="1"/>
    <col min="2" max="2" width="48.140625" customWidth="1"/>
    <col min="3" max="3" width="20.42578125" customWidth="1"/>
    <col min="4" max="4" width="25.28515625" style="80" customWidth="1"/>
    <col min="5" max="5" width="48" bestFit="1" customWidth="1"/>
    <col min="6" max="6" width="33" customWidth="1"/>
    <col min="7" max="7" width="24.42578125" customWidth="1"/>
    <col min="8" max="8" width="23.7109375" customWidth="1"/>
    <col min="9" max="9" width="20.85546875" customWidth="1"/>
    <col min="10" max="10" width="11" customWidth="1"/>
    <col min="11" max="11" width="27.85546875" customWidth="1"/>
  </cols>
  <sheetData>
    <row r="1" spans="1:20" ht="23.25" x14ac:dyDescent="0.3">
      <c r="A1" s="155" t="s">
        <v>290</v>
      </c>
      <c r="B1" s="155"/>
      <c r="C1" s="155"/>
      <c r="D1" s="155"/>
      <c r="E1" s="155"/>
      <c r="F1" s="155"/>
      <c r="G1" s="155"/>
      <c r="H1" s="155"/>
      <c r="I1" s="155"/>
      <c r="J1" s="155"/>
      <c r="K1" s="155"/>
      <c r="L1" s="52"/>
      <c r="M1" s="52"/>
      <c r="N1" s="52"/>
      <c r="O1" s="52"/>
      <c r="P1" s="52"/>
      <c r="Q1" s="52"/>
      <c r="R1" s="52"/>
      <c r="S1" s="52"/>
      <c r="T1" s="52"/>
    </row>
    <row r="2" spans="1:20" ht="23.25" x14ac:dyDescent="0.3">
      <c r="A2" s="156" t="s">
        <v>133</v>
      </c>
      <c r="B2" s="156"/>
      <c r="C2" s="156"/>
      <c r="D2" s="156"/>
      <c r="E2" s="156"/>
      <c r="F2" s="156"/>
      <c r="G2" s="156"/>
      <c r="H2" s="156"/>
      <c r="I2" s="156"/>
      <c r="J2" s="156"/>
      <c r="K2" s="156"/>
      <c r="L2" s="52"/>
      <c r="M2" s="52"/>
      <c r="N2" s="52"/>
      <c r="O2" s="52"/>
      <c r="P2" s="52"/>
      <c r="Q2" s="52"/>
      <c r="R2" s="52"/>
      <c r="S2" s="52"/>
      <c r="T2" s="52"/>
    </row>
    <row r="3" spans="1:20" ht="48" customHeight="1" x14ac:dyDescent="0.3">
      <c r="A3" s="98" t="s">
        <v>297</v>
      </c>
      <c r="B3" s="99"/>
      <c r="C3" s="99"/>
      <c r="D3" s="99"/>
      <c r="E3" s="157"/>
      <c r="F3" s="158" t="s">
        <v>298</v>
      </c>
      <c r="G3" s="158"/>
      <c r="H3" s="159" t="s">
        <v>299</v>
      </c>
      <c r="I3" s="159"/>
      <c r="J3" s="159"/>
      <c r="K3" s="159"/>
      <c r="L3" s="52"/>
      <c r="M3" s="52"/>
      <c r="N3" s="52"/>
      <c r="O3" s="52"/>
      <c r="P3" s="52"/>
      <c r="Q3" s="52"/>
      <c r="R3" s="52"/>
      <c r="S3" s="52"/>
      <c r="T3" s="52"/>
    </row>
    <row r="4" spans="1:20" ht="18.75" customHeight="1" x14ac:dyDescent="0.3">
      <c r="A4" s="138" t="s">
        <v>0</v>
      </c>
      <c r="B4" s="138" t="s">
        <v>6</v>
      </c>
      <c r="C4" s="138" t="s">
        <v>7</v>
      </c>
      <c r="D4" s="138" t="s">
        <v>8</v>
      </c>
      <c r="E4" s="138" t="s">
        <v>1</v>
      </c>
      <c r="F4" s="138" t="s">
        <v>2</v>
      </c>
      <c r="G4" s="140" t="s">
        <v>9</v>
      </c>
      <c r="H4" s="141"/>
      <c r="I4" s="142"/>
      <c r="J4" s="138" t="s">
        <v>10</v>
      </c>
      <c r="K4" s="138" t="s">
        <v>11</v>
      </c>
      <c r="L4" s="52"/>
      <c r="M4" s="52"/>
      <c r="N4" s="52"/>
      <c r="O4" s="52"/>
      <c r="P4" s="52"/>
      <c r="Q4" s="52"/>
      <c r="R4" s="52"/>
      <c r="S4" s="52"/>
      <c r="T4" s="52"/>
    </row>
    <row r="5" spans="1:20" ht="60.75" customHeight="1" x14ac:dyDescent="0.3">
      <c r="A5" s="139"/>
      <c r="B5" s="139"/>
      <c r="C5" s="139"/>
      <c r="D5" s="139"/>
      <c r="E5" s="139"/>
      <c r="F5" s="139"/>
      <c r="G5" s="41" t="s">
        <v>3</v>
      </c>
      <c r="H5" s="41" t="s">
        <v>4</v>
      </c>
      <c r="I5" s="41" t="s">
        <v>5</v>
      </c>
      <c r="J5" s="139"/>
      <c r="K5" s="139"/>
      <c r="L5" s="52"/>
      <c r="M5" s="52"/>
      <c r="N5" s="52"/>
      <c r="O5" s="52"/>
      <c r="P5" s="52"/>
      <c r="Q5" s="52"/>
      <c r="R5" s="52"/>
      <c r="S5" s="52"/>
      <c r="T5" s="52"/>
    </row>
    <row r="6" spans="1:20" ht="18.75" x14ac:dyDescent="0.3">
      <c r="A6" s="125" t="s">
        <v>14</v>
      </c>
      <c r="B6" s="126"/>
      <c r="C6" s="42"/>
      <c r="D6" s="75"/>
      <c r="E6" s="42"/>
      <c r="F6" s="42"/>
      <c r="G6" s="42"/>
      <c r="H6" s="42"/>
      <c r="I6" s="42"/>
      <c r="J6" s="42"/>
      <c r="K6" s="42"/>
      <c r="L6" s="52"/>
      <c r="M6" s="52"/>
      <c r="N6" s="52"/>
      <c r="O6" s="52"/>
      <c r="P6" s="52"/>
      <c r="Q6" s="52"/>
      <c r="R6" s="52"/>
      <c r="S6" s="52"/>
      <c r="T6" s="52"/>
    </row>
    <row r="7" spans="1:20" ht="115.5" customHeight="1" x14ac:dyDescent="0.3">
      <c r="A7" s="44">
        <v>1</v>
      </c>
      <c r="B7" s="6" t="s">
        <v>267</v>
      </c>
      <c r="C7" s="6"/>
      <c r="D7" s="76"/>
      <c r="E7" s="6" t="s">
        <v>91</v>
      </c>
      <c r="F7" s="6" t="s">
        <v>100</v>
      </c>
      <c r="G7" s="43" t="s">
        <v>101</v>
      </c>
      <c r="H7" s="43" t="s">
        <v>268</v>
      </c>
      <c r="I7" s="43" t="s">
        <v>93</v>
      </c>
      <c r="J7" s="57">
        <v>2</v>
      </c>
      <c r="K7" s="58" t="s">
        <v>294</v>
      </c>
      <c r="L7" s="52"/>
      <c r="M7" s="52"/>
      <c r="N7" s="52"/>
      <c r="O7" s="52"/>
      <c r="P7" s="52"/>
      <c r="Q7" s="52"/>
      <c r="R7" s="52"/>
      <c r="S7" s="52"/>
      <c r="T7" s="52"/>
    </row>
    <row r="8" spans="1:20" ht="157.5" customHeight="1" x14ac:dyDescent="0.3">
      <c r="A8" s="44">
        <v>2</v>
      </c>
      <c r="B8" s="6" t="s">
        <v>134</v>
      </c>
      <c r="C8" s="6" t="s">
        <v>235</v>
      </c>
      <c r="D8" s="76" t="s">
        <v>295</v>
      </c>
      <c r="E8" s="6" t="s">
        <v>236</v>
      </c>
      <c r="F8" s="6" t="s">
        <v>296</v>
      </c>
      <c r="G8" s="43" t="s">
        <v>269</v>
      </c>
      <c r="H8" s="22" t="s">
        <v>102</v>
      </c>
      <c r="I8" s="22" t="s">
        <v>103</v>
      </c>
      <c r="J8" s="57">
        <v>3</v>
      </c>
      <c r="K8" s="58" t="s">
        <v>321</v>
      </c>
      <c r="L8" s="52"/>
      <c r="M8" s="52"/>
      <c r="N8" s="52"/>
      <c r="O8" s="52"/>
      <c r="P8" s="52"/>
      <c r="Q8" s="52"/>
      <c r="R8" s="52"/>
      <c r="S8" s="52"/>
      <c r="T8" s="52"/>
    </row>
    <row r="9" spans="1:20" ht="135.75" customHeight="1" x14ac:dyDescent="0.3">
      <c r="A9" s="44">
        <v>3</v>
      </c>
      <c r="B9" s="6" t="s">
        <v>15</v>
      </c>
      <c r="C9" s="6" t="s">
        <v>237</v>
      </c>
      <c r="D9" s="76"/>
      <c r="E9" s="6" t="s">
        <v>104</v>
      </c>
      <c r="F9" s="6" t="s">
        <v>270</v>
      </c>
      <c r="G9" s="43" t="s">
        <v>135</v>
      </c>
      <c r="H9" s="43" t="s">
        <v>136</v>
      </c>
      <c r="I9" s="43" t="s">
        <v>137</v>
      </c>
      <c r="J9" s="57">
        <v>3</v>
      </c>
      <c r="K9" s="58" t="s">
        <v>302</v>
      </c>
      <c r="L9" s="52"/>
      <c r="M9" s="52"/>
      <c r="N9" s="52"/>
      <c r="O9" s="52"/>
      <c r="P9" s="52"/>
      <c r="Q9" s="52"/>
      <c r="R9" s="52"/>
      <c r="S9" s="52"/>
      <c r="T9" s="52"/>
    </row>
    <row r="10" spans="1:20" ht="178.5" customHeight="1" x14ac:dyDescent="0.3">
      <c r="A10" s="44">
        <v>4</v>
      </c>
      <c r="B10" s="6" t="s">
        <v>35</v>
      </c>
      <c r="C10" s="6" t="s">
        <v>238</v>
      </c>
      <c r="D10" s="76">
        <v>26</v>
      </c>
      <c r="E10" s="6" t="s">
        <v>106</v>
      </c>
      <c r="F10" s="6" t="s">
        <v>105</v>
      </c>
      <c r="G10" s="43" t="s">
        <v>107</v>
      </c>
      <c r="H10" s="43" t="s">
        <v>108</v>
      </c>
      <c r="I10" s="43" t="s">
        <v>109</v>
      </c>
      <c r="J10" s="57">
        <v>3</v>
      </c>
      <c r="K10" s="58" t="s">
        <v>301</v>
      </c>
      <c r="L10" s="52"/>
      <c r="M10" s="52"/>
      <c r="N10" s="52"/>
      <c r="O10" s="52"/>
      <c r="P10" s="52"/>
      <c r="Q10" s="52"/>
      <c r="R10" s="52"/>
      <c r="S10" s="52"/>
      <c r="T10" s="52"/>
    </row>
    <row r="11" spans="1:20" ht="135" customHeight="1" x14ac:dyDescent="0.3">
      <c r="A11" s="44">
        <v>5</v>
      </c>
      <c r="B11" s="6" t="s">
        <v>273</v>
      </c>
      <c r="C11" s="127"/>
      <c r="D11" s="128"/>
      <c r="E11" s="46" t="s">
        <v>110</v>
      </c>
      <c r="F11" s="46" t="s">
        <v>111</v>
      </c>
      <c r="G11" s="46" t="s">
        <v>112</v>
      </c>
      <c r="H11" s="46" t="s">
        <v>113</v>
      </c>
      <c r="I11" s="46" t="s">
        <v>114</v>
      </c>
      <c r="J11" s="57">
        <v>3</v>
      </c>
      <c r="K11" s="58" t="s">
        <v>300</v>
      </c>
      <c r="L11" s="52"/>
      <c r="M11" s="52"/>
      <c r="N11" s="52"/>
      <c r="O11" s="52"/>
      <c r="P11" s="52"/>
      <c r="Q11" s="52"/>
      <c r="R11" s="52"/>
      <c r="S11" s="52"/>
      <c r="T11" s="52"/>
    </row>
    <row r="12" spans="1:20" ht="18.75" x14ac:dyDescent="0.3">
      <c r="A12" s="125" t="s">
        <v>138</v>
      </c>
      <c r="B12" s="126"/>
      <c r="C12" s="47"/>
      <c r="D12" s="77"/>
      <c r="E12" s="47"/>
      <c r="F12" s="47"/>
      <c r="G12" s="47"/>
      <c r="H12" s="47"/>
      <c r="I12" s="47"/>
      <c r="J12" s="45"/>
      <c r="K12" s="47"/>
      <c r="L12" s="52"/>
      <c r="M12" s="52"/>
      <c r="N12" s="52"/>
      <c r="O12" s="52"/>
      <c r="P12" s="52"/>
      <c r="Q12" s="52"/>
      <c r="R12" s="52"/>
      <c r="S12" s="52"/>
      <c r="T12" s="52"/>
    </row>
    <row r="13" spans="1:20" ht="120.75" customHeight="1" x14ac:dyDescent="0.3">
      <c r="A13" s="44">
        <v>6</v>
      </c>
      <c r="B13" s="6" t="s">
        <v>16</v>
      </c>
      <c r="C13" s="129"/>
      <c r="D13" s="130"/>
      <c r="E13" s="6" t="s">
        <v>115</v>
      </c>
      <c r="F13" s="6" t="s">
        <v>251</v>
      </c>
      <c r="G13" s="6" t="s">
        <v>116</v>
      </c>
      <c r="H13" s="6" t="s">
        <v>118</v>
      </c>
      <c r="I13" s="6" t="s">
        <v>117</v>
      </c>
      <c r="J13" s="57">
        <v>3</v>
      </c>
      <c r="K13" s="58" t="s">
        <v>303</v>
      </c>
      <c r="L13" s="52"/>
      <c r="M13" s="52"/>
      <c r="N13" s="52"/>
      <c r="O13" s="52"/>
      <c r="P13" s="52"/>
      <c r="Q13" s="52"/>
      <c r="R13" s="52"/>
      <c r="S13" s="52"/>
      <c r="T13" s="52"/>
    </row>
    <row r="14" spans="1:20" ht="159.75" customHeight="1" x14ac:dyDescent="0.3">
      <c r="A14" s="44">
        <v>7</v>
      </c>
      <c r="B14" s="6" t="s">
        <v>139</v>
      </c>
      <c r="C14" s="131"/>
      <c r="D14" s="132"/>
      <c r="E14" s="6" t="s">
        <v>140</v>
      </c>
      <c r="F14" s="6" t="s">
        <v>141</v>
      </c>
      <c r="G14" s="6" t="s">
        <v>142</v>
      </c>
      <c r="H14" s="6" t="s">
        <v>144</v>
      </c>
      <c r="I14" s="6" t="s">
        <v>145</v>
      </c>
      <c r="J14" s="57">
        <v>3</v>
      </c>
      <c r="K14" s="58" t="s">
        <v>304</v>
      </c>
      <c r="L14" s="52"/>
      <c r="M14" s="52"/>
      <c r="N14" s="52"/>
      <c r="O14" s="52"/>
      <c r="P14" s="52"/>
      <c r="Q14" s="52"/>
      <c r="R14" s="52"/>
      <c r="S14" s="52"/>
      <c r="T14" s="52"/>
    </row>
    <row r="15" spans="1:20" ht="118.5" customHeight="1" x14ac:dyDescent="0.3">
      <c r="A15" s="44">
        <v>8</v>
      </c>
      <c r="B15" s="6" t="s">
        <v>17</v>
      </c>
      <c r="C15" s="133"/>
      <c r="D15" s="134"/>
      <c r="E15" s="6" t="s">
        <v>119</v>
      </c>
      <c r="F15" s="6" t="s">
        <v>43</v>
      </c>
      <c r="G15" s="6" t="s">
        <v>94</v>
      </c>
      <c r="H15" s="6" t="s">
        <v>143</v>
      </c>
      <c r="I15" s="6" t="s">
        <v>120</v>
      </c>
      <c r="J15" s="57">
        <v>3</v>
      </c>
      <c r="K15" s="58" t="s">
        <v>305</v>
      </c>
      <c r="L15" s="52"/>
      <c r="M15" s="52"/>
      <c r="N15" s="52"/>
      <c r="O15" s="52"/>
      <c r="P15" s="52"/>
      <c r="Q15" s="52"/>
      <c r="R15" s="52"/>
      <c r="S15" s="52"/>
      <c r="T15" s="52"/>
    </row>
    <row r="16" spans="1:20" ht="82.5" customHeight="1" x14ac:dyDescent="0.3">
      <c r="A16" s="44">
        <v>9</v>
      </c>
      <c r="B16" s="6" t="s">
        <v>291</v>
      </c>
      <c r="C16" s="6" t="s">
        <v>240</v>
      </c>
      <c r="D16" s="76" t="s">
        <v>306</v>
      </c>
      <c r="E16" s="6" t="s">
        <v>239</v>
      </c>
      <c r="F16" s="6" t="s">
        <v>146</v>
      </c>
      <c r="G16" s="6" t="s">
        <v>277</v>
      </c>
      <c r="H16" s="6" t="s">
        <v>278</v>
      </c>
      <c r="I16" s="6" t="s">
        <v>279</v>
      </c>
      <c r="J16" s="57">
        <v>1</v>
      </c>
      <c r="K16" s="58" t="s">
        <v>307</v>
      </c>
      <c r="L16" s="52"/>
      <c r="M16" s="52"/>
      <c r="N16" s="52"/>
      <c r="O16" s="52"/>
      <c r="P16" s="52"/>
      <c r="Q16" s="52"/>
      <c r="R16" s="52"/>
      <c r="S16" s="52"/>
      <c r="T16" s="52"/>
    </row>
    <row r="17" spans="1:20" ht="96" customHeight="1" x14ac:dyDescent="0.3">
      <c r="A17" s="44">
        <v>10</v>
      </c>
      <c r="B17" s="6" t="s">
        <v>38</v>
      </c>
      <c r="C17" s="6" t="s">
        <v>241</v>
      </c>
      <c r="D17" s="76">
        <v>56</v>
      </c>
      <c r="E17" s="6" t="s">
        <v>147</v>
      </c>
      <c r="F17" s="6" t="s">
        <v>51</v>
      </c>
      <c r="G17" s="6" t="s">
        <v>54</v>
      </c>
      <c r="H17" s="6" t="s">
        <v>53</v>
      </c>
      <c r="I17" s="6" t="s">
        <v>52</v>
      </c>
      <c r="J17" s="57">
        <v>3</v>
      </c>
      <c r="K17" s="58" t="s">
        <v>308</v>
      </c>
      <c r="L17" s="52"/>
      <c r="M17" s="52"/>
      <c r="N17" s="52"/>
      <c r="O17" s="52"/>
      <c r="P17" s="52"/>
      <c r="Q17" s="52"/>
      <c r="R17" s="52"/>
      <c r="S17" s="52"/>
      <c r="T17" s="52"/>
    </row>
    <row r="18" spans="1:20" ht="117" customHeight="1" x14ac:dyDescent="0.3">
      <c r="A18" s="44">
        <v>11</v>
      </c>
      <c r="B18" s="48" t="s">
        <v>292</v>
      </c>
      <c r="C18" s="50"/>
      <c r="D18" s="78"/>
      <c r="E18" s="49" t="s">
        <v>293</v>
      </c>
      <c r="F18" s="49" t="s">
        <v>44</v>
      </c>
      <c r="G18" s="49" t="s">
        <v>57</v>
      </c>
      <c r="H18" s="49" t="s">
        <v>56</v>
      </c>
      <c r="I18" s="49" t="s">
        <v>55</v>
      </c>
      <c r="J18" s="60">
        <v>3</v>
      </c>
      <c r="K18" s="61" t="s">
        <v>293</v>
      </c>
      <c r="L18" s="52"/>
      <c r="M18" s="52"/>
      <c r="N18" s="52"/>
      <c r="O18" s="52"/>
      <c r="P18" s="52"/>
      <c r="Q18" s="52"/>
      <c r="R18" s="52"/>
      <c r="S18" s="52"/>
      <c r="T18" s="52"/>
    </row>
    <row r="19" spans="1:20" ht="157.5" customHeight="1" x14ac:dyDescent="0.3">
      <c r="A19" s="44">
        <v>12</v>
      </c>
      <c r="B19" s="51" t="s">
        <v>242</v>
      </c>
      <c r="C19" s="6" t="s">
        <v>243</v>
      </c>
      <c r="D19" s="76">
        <v>10767</v>
      </c>
      <c r="E19" s="6" t="s">
        <v>162</v>
      </c>
      <c r="F19" s="6" t="s">
        <v>163</v>
      </c>
      <c r="G19" s="6" t="s">
        <v>164</v>
      </c>
      <c r="H19" s="6" t="s">
        <v>165</v>
      </c>
      <c r="I19" s="6" t="s">
        <v>166</v>
      </c>
      <c r="J19" s="57">
        <v>3</v>
      </c>
      <c r="K19" s="58" t="s">
        <v>312</v>
      </c>
      <c r="L19" s="52"/>
      <c r="M19" s="52"/>
      <c r="N19" s="52"/>
      <c r="O19" s="52"/>
      <c r="P19" s="52"/>
      <c r="Q19" s="52"/>
      <c r="R19" s="52"/>
      <c r="S19" s="52"/>
      <c r="T19" s="52"/>
    </row>
    <row r="20" spans="1:20" ht="84.75" customHeight="1" x14ac:dyDescent="0.3">
      <c r="A20" s="44">
        <v>13</v>
      </c>
      <c r="B20" s="51" t="s">
        <v>244</v>
      </c>
      <c r="C20" s="6" t="s">
        <v>245</v>
      </c>
      <c r="D20" s="76">
        <v>14</v>
      </c>
      <c r="E20" s="6" t="s">
        <v>167</v>
      </c>
      <c r="F20" s="6" t="s">
        <v>163</v>
      </c>
      <c r="G20" s="6" t="s">
        <v>168</v>
      </c>
      <c r="H20" s="6" t="s">
        <v>169</v>
      </c>
      <c r="I20" s="6" t="s">
        <v>170</v>
      </c>
      <c r="J20" s="57">
        <v>1</v>
      </c>
      <c r="K20" s="58" t="s">
        <v>313</v>
      </c>
      <c r="L20" s="52"/>
      <c r="M20" s="52"/>
      <c r="N20" s="52"/>
      <c r="O20" s="52"/>
      <c r="P20" s="52"/>
      <c r="Q20" s="52"/>
      <c r="R20" s="52"/>
      <c r="S20" s="52"/>
      <c r="T20" s="52"/>
    </row>
    <row r="21" spans="1:20" ht="18.75" x14ac:dyDescent="0.3">
      <c r="A21" s="125" t="s">
        <v>12</v>
      </c>
      <c r="B21" s="126"/>
      <c r="C21" s="42"/>
      <c r="D21" s="75"/>
      <c r="E21" s="42"/>
      <c r="F21" s="42"/>
      <c r="G21" s="42"/>
      <c r="H21" s="42"/>
      <c r="I21" s="42"/>
      <c r="J21" s="45"/>
      <c r="K21" s="42"/>
      <c r="L21" s="52"/>
      <c r="M21" s="52"/>
      <c r="N21" s="52"/>
      <c r="O21" s="52"/>
      <c r="P21" s="52"/>
      <c r="Q21" s="52"/>
      <c r="R21" s="52"/>
      <c r="S21" s="52"/>
      <c r="T21" s="52"/>
    </row>
    <row r="22" spans="1:20" ht="120" customHeight="1" x14ac:dyDescent="0.3">
      <c r="A22" s="44">
        <v>14</v>
      </c>
      <c r="B22" s="51" t="s">
        <v>158</v>
      </c>
      <c r="C22" s="127"/>
      <c r="D22" s="128"/>
      <c r="E22" s="6" t="s">
        <v>39</v>
      </c>
      <c r="F22" s="6" t="s">
        <v>148</v>
      </c>
      <c r="G22" s="6" t="s">
        <v>159</v>
      </c>
      <c r="H22" s="6" t="s">
        <v>160</v>
      </c>
      <c r="I22" s="6" t="s">
        <v>161</v>
      </c>
      <c r="J22" s="57">
        <v>3</v>
      </c>
      <c r="K22" s="58" t="s">
        <v>309</v>
      </c>
      <c r="L22" s="52"/>
      <c r="M22" s="52"/>
      <c r="N22" s="52"/>
      <c r="O22" s="52"/>
      <c r="P22" s="52"/>
      <c r="Q22" s="52"/>
      <c r="R22" s="52"/>
      <c r="S22" s="52"/>
      <c r="T22" s="52"/>
    </row>
    <row r="23" spans="1:20" ht="79.5" customHeight="1" x14ac:dyDescent="0.3">
      <c r="A23" s="44">
        <v>15</v>
      </c>
      <c r="B23" s="6" t="s">
        <v>40</v>
      </c>
      <c r="C23" s="6" t="s">
        <v>246</v>
      </c>
      <c r="D23" s="76">
        <v>50</v>
      </c>
      <c r="E23" s="6" t="s">
        <v>18</v>
      </c>
      <c r="F23" s="6" t="s">
        <v>50</v>
      </c>
      <c r="G23" s="6" t="s">
        <v>59</v>
      </c>
      <c r="H23" s="6" t="s">
        <v>58</v>
      </c>
      <c r="I23" s="6" t="s">
        <v>60</v>
      </c>
      <c r="J23" s="57">
        <v>3</v>
      </c>
      <c r="K23" s="58" t="s">
        <v>310</v>
      </c>
      <c r="L23" s="52"/>
      <c r="M23" s="52"/>
      <c r="N23" s="52"/>
      <c r="O23" s="52"/>
      <c r="P23" s="52"/>
      <c r="Q23" s="52"/>
      <c r="R23" s="52"/>
      <c r="S23" s="52"/>
      <c r="T23" s="52"/>
    </row>
    <row r="24" spans="1:20" ht="80.25" customHeight="1" x14ac:dyDescent="0.3">
      <c r="A24" s="44">
        <v>16</v>
      </c>
      <c r="B24" s="6" t="s">
        <v>41</v>
      </c>
      <c r="C24" s="6" t="s">
        <v>247</v>
      </c>
      <c r="D24" s="76">
        <v>45195</v>
      </c>
      <c r="E24" s="6" t="s">
        <v>19</v>
      </c>
      <c r="F24" s="6" t="s">
        <v>49</v>
      </c>
      <c r="G24" s="6" t="s">
        <v>63</v>
      </c>
      <c r="H24" s="6" t="s">
        <v>61</v>
      </c>
      <c r="I24" s="6" t="s">
        <v>62</v>
      </c>
      <c r="J24" s="57">
        <v>3</v>
      </c>
      <c r="K24" s="58" t="s">
        <v>311</v>
      </c>
      <c r="L24" s="52"/>
      <c r="M24" s="52"/>
      <c r="N24" s="52"/>
      <c r="O24" s="52"/>
      <c r="P24" s="52"/>
      <c r="Q24" s="52"/>
      <c r="R24" s="52"/>
      <c r="S24" s="52"/>
      <c r="T24" s="52"/>
    </row>
    <row r="25" spans="1:20" ht="131.25" x14ac:dyDescent="0.3">
      <c r="A25" s="44">
        <v>17</v>
      </c>
      <c r="B25" s="6" t="s">
        <v>132</v>
      </c>
      <c r="C25" s="127"/>
      <c r="D25" s="128"/>
      <c r="E25" s="6" t="s">
        <v>149</v>
      </c>
      <c r="F25" s="6" t="s">
        <v>271</v>
      </c>
      <c r="G25" s="6" t="s">
        <v>150</v>
      </c>
      <c r="H25" s="6" t="s">
        <v>151</v>
      </c>
      <c r="I25" s="6" t="s">
        <v>152</v>
      </c>
      <c r="J25" s="57">
        <v>3</v>
      </c>
      <c r="K25" s="58" t="s">
        <v>152</v>
      </c>
      <c r="L25" s="52"/>
      <c r="M25" s="52"/>
      <c r="N25" s="52"/>
      <c r="O25" s="52"/>
      <c r="P25" s="52"/>
      <c r="Q25" s="52"/>
      <c r="R25" s="52"/>
      <c r="S25" s="52"/>
      <c r="T25" s="52"/>
    </row>
    <row r="26" spans="1:20" s="11" customFormat="1" ht="18.75" x14ac:dyDescent="0.3">
      <c r="A26" s="147" t="s">
        <v>225</v>
      </c>
      <c r="B26" s="148"/>
      <c r="C26" s="148"/>
      <c r="D26" s="148"/>
      <c r="E26" s="148"/>
      <c r="F26" s="53"/>
      <c r="G26" s="53"/>
      <c r="H26" s="53"/>
      <c r="I26" s="53"/>
      <c r="J26" s="53"/>
      <c r="K26" s="53"/>
      <c r="L26" s="52"/>
      <c r="M26" s="52"/>
      <c r="N26" s="52"/>
      <c r="O26" s="52"/>
      <c r="P26" s="52"/>
      <c r="Q26" s="52"/>
      <c r="R26" s="52"/>
      <c r="S26" s="52"/>
      <c r="T26" s="52"/>
    </row>
    <row r="27" spans="1:20" ht="18.75" x14ac:dyDescent="0.3">
      <c r="A27" s="125" t="s">
        <v>13</v>
      </c>
      <c r="B27" s="126"/>
      <c r="C27" s="47"/>
      <c r="D27" s="77"/>
      <c r="E27" s="47"/>
      <c r="F27" s="47"/>
      <c r="G27" s="47"/>
      <c r="H27" s="47"/>
      <c r="I27" s="47"/>
      <c r="J27" s="45"/>
      <c r="K27" s="42"/>
      <c r="L27" s="52"/>
      <c r="M27" s="52"/>
      <c r="N27" s="52"/>
      <c r="O27" s="52"/>
      <c r="P27" s="52"/>
      <c r="Q27" s="52"/>
      <c r="R27" s="52"/>
      <c r="S27" s="52"/>
      <c r="T27" s="52"/>
    </row>
    <row r="28" spans="1:20" ht="117.75" customHeight="1" x14ac:dyDescent="0.3">
      <c r="A28" s="44">
        <v>18</v>
      </c>
      <c r="B28" s="6" t="s">
        <v>153</v>
      </c>
      <c r="C28" s="127"/>
      <c r="D28" s="128"/>
      <c r="E28" s="6" t="s">
        <v>226</v>
      </c>
      <c r="F28" s="6" t="s">
        <v>272</v>
      </c>
      <c r="G28" s="6" t="s">
        <v>122</v>
      </c>
      <c r="H28" s="6" t="s">
        <v>125</v>
      </c>
      <c r="I28" s="6" t="s">
        <v>123</v>
      </c>
      <c r="J28" s="57">
        <v>3</v>
      </c>
      <c r="K28" s="58" t="s">
        <v>314</v>
      </c>
      <c r="L28" s="52"/>
      <c r="M28" s="52"/>
      <c r="N28" s="52"/>
      <c r="O28" s="52"/>
      <c r="P28" s="52"/>
      <c r="Q28" s="52"/>
      <c r="R28" s="52"/>
      <c r="S28" s="52"/>
      <c r="T28" s="52"/>
    </row>
    <row r="29" spans="1:20" ht="21" customHeight="1" x14ac:dyDescent="0.3">
      <c r="A29" s="125" t="s">
        <v>20</v>
      </c>
      <c r="B29" s="146"/>
      <c r="C29" s="42"/>
      <c r="D29" s="75"/>
      <c r="E29" s="42"/>
      <c r="F29" s="42"/>
      <c r="G29" s="42"/>
      <c r="H29" s="42"/>
      <c r="I29" s="42"/>
      <c r="J29" s="45"/>
      <c r="K29" s="42"/>
      <c r="L29" s="52"/>
      <c r="M29" s="52"/>
      <c r="N29" s="52"/>
      <c r="O29" s="52"/>
      <c r="P29" s="52"/>
      <c r="Q29" s="52"/>
      <c r="R29" s="52"/>
      <c r="S29" s="52"/>
      <c r="T29" s="52"/>
    </row>
    <row r="30" spans="1:20" ht="116.25" customHeight="1" x14ac:dyDescent="0.3">
      <c r="A30" s="44">
        <v>19</v>
      </c>
      <c r="B30" s="6" t="s">
        <v>21</v>
      </c>
      <c r="C30" s="129"/>
      <c r="D30" s="130"/>
      <c r="E30" s="6" t="s">
        <v>124</v>
      </c>
      <c r="F30" s="6" t="s">
        <v>45</v>
      </c>
      <c r="G30" s="26" t="s">
        <v>64</v>
      </c>
      <c r="H30" s="46" t="s">
        <v>82</v>
      </c>
      <c r="I30" s="46" t="s">
        <v>83</v>
      </c>
      <c r="J30" s="57">
        <v>3</v>
      </c>
      <c r="K30" s="58" t="s">
        <v>316</v>
      </c>
      <c r="L30" s="52"/>
      <c r="M30" s="52"/>
      <c r="N30" s="52"/>
      <c r="O30" s="52"/>
      <c r="P30" s="52"/>
      <c r="Q30" s="52"/>
      <c r="R30" s="52"/>
      <c r="S30" s="52"/>
      <c r="T30" s="52"/>
    </row>
    <row r="31" spans="1:20" ht="123" customHeight="1" x14ac:dyDescent="0.3">
      <c r="A31" s="44">
        <v>20</v>
      </c>
      <c r="B31" s="6" t="s">
        <v>22</v>
      </c>
      <c r="C31" s="131"/>
      <c r="D31" s="132"/>
      <c r="E31" s="6" t="s">
        <v>315</v>
      </c>
      <c r="F31" s="6" t="s">
        <v>121</v>
      </c>
      <c r="G31" s="43" t="s">
        <v>84</v>
      </c>
      <c r="H31" s="43" t="s">
        <v>85</v>
      </c>
      <c r="I31" s="43" t="s">
        <v>86</v>
      </c>
      <c r="J31" s="57">
        <v>3</v>
      </c>
      <c r="K31" s="58" t="s">
        <v>317</v>
      </c>
      <c r="L31" s="52"/>
      <c r="M31" s="52"/>
      <c r="N31" s="52"/>
      <c r="O31" s="52"/>
      <c r="P31" s="52"/>
      <c r="Q31" s="52"/>
      <c r="R31" s="52"/>
      <c r="S31" s="52"/>
      <c r="T31" s="52"/>
    </row>
    <row r="32" spans="1:20" ht="195.75" customHeight="1" x14ac:dyDescent="0.3">
      <c r="A32" s="44">
        <v>21</v>
      </c>
      <c r="B32" s="51" t="s">
        <v>23</v>
      </c>
      <c r="C32" s="131"/>
      <c r="D32" s="132"/>
      <c r="E32" s="6" t="s">
        <v>36</v>
      </c>
      <c r="F32" s="6" t="s">
        <v>46</v>
      </c>
      <c r="G32" s="43" t="s">
        <v>154</v>
      </c>
      <c r="H32" s="43" t="s">
        <v>155</v>
      </c>
      <c r="I32" s="43" t="s">
        <v>156</v>
      </c>
      <c r="J32" s="57">
        <v>3</v>
      </c>
      <c r="K32" s="58" t="s">
        <v>318</v>
      </c>
      <c r="L32" s="52"/>
      <c r="M32" s="52"/>
      <c r="N32" s="52"/>
      <c r="O32" s="52"/>
      <c r="P32" s="52"/>
      <c r="Q32" s="52"/>
      <c r="R32" s="52"/>
      <c r="S32" s="52"/>
      <c r="T32" s="52"/>
    </row>
    <row r="33" spans="1:20" ht="201.75" customHeight="1" x14ac:dyDescent="0.3">
      <c r="A33" s="44">
        <v>22</v>
      </c>
      <c r="B33" s="51" t="s">
        <v>24</v>
      </c>
      <c r="C33" s="131"/>
      <c r="D33" s="132"/>
      <c r="E33" s="6" t="s">
        <v>87</v>
      </c>
      <c r="F33" s="6" t="s">
        <v>47</v>
      </c>
      <c r="G33" s="43" t="s">
        <v>89</v>
      </c>
      <c r="H33" s="43" t="s">
        <v>88</v>
      </c>
      <c r="I33" s="43" t="s">
        <v>90</v>
      </c>
      <c r="J33" s="57">
        <v>3</v>
      </c>
      <c r="K33" s="59" t="s">
        <v>319</v>
      </c>
      <c r="L33" s="52"/>
      <c r="M33" s="52"/>
      <c r="N33" s="52"/>
      <c r="O33" s="52"/>
      <c r="P33" s="52"/>
      <c r="Q33" s="52"/>
      <c r="R33" s="52"/>
      <c r="S33" s="52"/>
      <c r="T33" s="52"/>
    </row>
    <row r="34" spans="1:20" ht="147" customHeight="1" x14ac:dyDescent="0.3">
      <c r="A34" s="44">
        <v>23</v>
      </c>
      <c r="B34" s="51" t="s">
        <v>25</v>
      </c>
      <c r="C34" s="133"/>
      <c r="D34" s="134"/>
      <c r="E34" s="6" t="s">
        <v>37</v>
      </c>
      <c r="F34" s="6" t="s">
        <v>48</v>
      </c>
      <c r="G34" s="43" t="s">
        <v>65</v>
      </c>
      <c r="H34" s="43" t="s">
        <v>66</v>
      </c>
      <c r="I34" s="43" t="s">
        <v>67</v>
      </c>
      <c r="J34" s="57">
        <v>3</v>
      </c>
      <c r="K34" s="59" t="s">
        <v>320</v>
      </c>
      <c r="L34" s="52"/>
      <c r="M34" s="52"/>
      <c r="N34" s="52"/>
      <c r="O34" s="52"/>
      <c r="P34" s="52"/>
      <c r="Q34" s="52"/>
      <c r="R34" s="52"/>
      <c r="S34" s="52"/>
      <c r="T34" s="52"/>
    </row>
    <row r="35" spans="1:20" s="11" customFormat="1" ht="18.75" x14ac:dyDescent="0.3">
      <c r="A35" s="149" t="s">
        <v>231</v>
      </c>
      <c r="B35" s="149"/>
      <c r="C35" s="149"/>
      <c r="D35" s="149"/>
      <c r="E35" s="149"/>
      <c r="F35" s="149"/>
      <c r="G35" s="135" t="s">
        <v>232</v>
      </c>
      <c r="H35" s="136"/>
      <c r="I35" s="137"/>
      <c r="J35" s="64">
        <f>J7+J8+J9+J10+J11+J13+J14+J15+J16+J17+J18+J19+J20+J22+J23+J24+J25</f>
        <v>46</v>
      </c>
      <c r="K35" s="40"/>
      <c r="L35" s="52"/>
      <c r="M35" s="52"/>
      <c r="N35" s="52"/>
      <c r="O35" s="52"/>
      <c r="P35" s="52"/>
      <c r="Q35" s="52"/>
      <c r="R35" s="52"/>
      <c r="S35" s="52"/>
      <c r="T35" s="52"/>
    </row>
    <row r="36" spans="1:20" s="11" customFormat="1" ht="18.75" x14ac:dyDescent="0.3">
      <c r="A36" s="149" t="s">
        <v>233</v>
      </c>
      <c r="B36" s="149"/>
      <c r="C36" s="149"/>
      <c r="D36" s="149"/>
      <c r="E36" s="149"/>
      <c r="F36" s="149"/>
      <c r="G36" s="135" t="s">
        <v>234</v>
      </c>
      <c r="H36" s="136"/>
      <c r="I36" s="137"/>
      <c r="J36" s="55">
        <f>J28+J30+J31+J32+J33+J34</f>
        <v>18</v>
      </c>
      <c r="K36" s="40"/>
      <c r="L36" s="52"/>
      <c r="M36" s="52"/>
      <c r="N36" s="52"/>
      <c r="O36" s="52"/>
      <c r="P36" s="52"/>
      <c r="Q36" s="52"/>
      <c r="R36" s="52"/>
      <c r="S36" s="52"/>
      <c r="T36" s="52"/>
    </row>
    <row r="37" spans="1:20" ht="18.75" x14ac:dyDescent="0.3">
      <c r="A37" s="143" t="s">
        <v>157</v>
      </c>
      <c r="B37" s="144"/>
      <c r="C37" s="144"/>
      <c r="D37" s="144"/>
      <c r="E37" s="144"/>
      <c r="F37" s="144"/>
      <c r="G37" s="144"/>
      <c r="H37" s="144"/>
      <c r="I37" s="145"/>
      <c r="J37" s="55">
        <f>J35+J36</f>
        <v>64</v>
      </c>
      <c r="K37" s="54"/>
      <c r="L37" s="52"/>
      <c r="M37" s="52"/>
      <c r="N37" s="52"/>
      <c r="O37" s="52"/>
      <c r="P37" s="52"/>
      <c r="Q37" s="52"/>
      <c r="R37" s="52"/>
      <c r="S37" s="52"/>
      <c r="T37" s="52"/>
    </row>
    <row r="38" spans="1:20" ht="18.75" x14ac:dyDescent="0.3">
      <c r="A38" s="150" t="s">
        <v>285</v>
      </c>
      <c r="B38" s="151"/>
      <c r="C38" s="151"/>
      <c r="D38" s="151"/>
      <c r="E38" s="152"/>
      <c r="F38" s="153"/>
      <c r="G38" s="154"/>
      <c r="H38" s="154"/>
      <c r="I38" s="154"/>
      <c r="J38" s="154"/>
      <c r="K38" s="154"/>
    </row>
    <row r="39" spans="1:20" x14ac:dyDescent="0.25">
      <c r="A39" s="1"/>
      <c r="B39" s="4"/>
      <c r="C39" s="1"/>
      <c r="D39" s="79"/>
      <c r="E39" s="1"/>
      <c r="F39" s="1"/>
      <c r="G39" s="1"/>
      <c r="H39" s="1"/>
      <c r="I39" s="1"/>
      <c r="J39" s="1"/>
      <c r="K39" s="1"/>
    </row>
  </sheetData>
  <sheetProtection formatCells="0" formatColumns="0" formatRows="0" selectLockedCells="1"/>
  <mergeCells count="33">
    <mergeCell ref="A38:E38"/>
    <mergeCell ref="F38:K38"/>
    <mergeCell ref="A1:K1"/>
    <mergeCell ref="A2:K2"/>
    <mergeCell ref="B4:B5"/>
    <mergeCell ref="A4:A5"/>
    <mergeCell ref="C4:C5"/>
    <mergeCell ref="A3:E3"/>
    <mergeCell ref="F3:G3"/>
    <mergeCell ref="E4:E5"/>
    <mergeCell ref="H3:K3"/>
    <mergeCell ref="F4:F5"/>
    <mergeCell ref="J4:J5"/>
    <mergeCell ref="K4:K5"/>
    <mergeCell ref="G35:I35"/>
    <mergeCell ref="G36:I36"/>
    <mergeCell ref="D4:D5"/>
    <mergeCell ref="G4:I4"/>
    <mergeCell ref="A37:I37"/>
    <mergeCell ref="A29:B29"/>
    <mergeCell ref="A26:E26"/>
    <mergeCell ref="A35:F35"/>
    <mergeCell ref="A36:F36"/>
    <mergeCell ref="C30:D34"/>
    <mergeCell ref="C28:D28"/>
    <mergeCell ref="C25:D25"/>
    <mergeCell ref="C22:D22"/>
    <mergeCell ref="A6:B6"/>
    <mergeCell ref="A12:B12"/>
    <mergeCell ref="A21:B21"/>
    <mergeCell ref="A27:B27"/>
    <mergeCell ref="C11:D11"/>
    <mergeCell ref="C13:D15"/>
  </mergeCells>
  <pageMargins left="0.70866141732283472" right="0.70866141732283472" top="0.74803149606299213" bottom="0.74803149606299213"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workbookViewId="0">
      <selection activeCell="H23" sqref="H23"/>
    </sheetView>
  </sheetViews>
  <sheetFormatPr defaultRowHeight="15" x14ac:dyDescent="0.25"/>
  <cols>
    <col min="2" max="2" width="17.7109375" customWidth="1"/>
    <col min="3" max="3" width="13.5703125" customWidth="1"/>
    <col min="4" max="4" width="13.42578125" customWidth="1"/>
    <col min="5" max="5" width="28.7109375" customWidth="1"/>
    <col min="6" max="6" width="10.28515625" customWidth="1"/>
    <col min="8" max="8" width="10.42578125" customWidth="1"/>
  </cols>
  <sheetData>
    <row r="1" spans="1:16" x14ac:dyDescent="0.25">
      <c r="A1" s="162" t="s">
        <v>284</v>
      </c>
      <c r="B1" s="162"/>
      <c r="C1" s="162"/>
      <c r="D1" s="162"/>
      <c r="E1" s="162"/>
      <c r="F1" s="162"/>
      <c r="G1" s="162"/>
      <c r="H1" s="162"/>
    </row>
    <row r="2" spans="1:16" ht="30.75" customHeight="1" x14ac:dyDescent="0.3">
      <c r="A2" s="160" t="s">
        <v>274</v>
      </c>
      <c r="B2" s="161"/>
      <c r="C2" s="70"/>
      <c r="D2" s="70" t="s">
        <v>282</v>
      </c>
      <c r="E2" s="70"/>
      <c r="F2" s="71" t="s">
        <v>283</v>
      </c>
      <c r="G2" s="69"/>
      <c r="H2" s="70"/>
      <c r="I2" s="52"/>
      <c r="J2" s="52"/>
      <c r="K2" s="52"/>
      <c r="L2" s="52"/>
      <c r="M2" s="52"/>
      <c r="N2" s="52"/>
      <c r="O2" s="52"/>
      <c r="P2" s="52"/>
    </row>
    <row r="3" spans="1:16" ht="15" customHeight="1" x14ac:dyDescent="0.25">
      <c r="A3" s="163" t="s">
        <v>68</v>
      </c>
      <c r="B3" s="164"/>
      <c r="C3" s="164"/>
      <c r="D3" s="164"/>
      <c r="E3" s="164"/>
      <c r="F3" s="164"/>
      <c r="G3" s="164"/>
      <c r="H3" s="165"/>
    </row>
    <row r="4" spans="1:16" ht="22.9" customHeight="1" x14ac:dyDescent="0.25">
      <c r="A4" s="2"/>
      <c r="B4" s="2" t="s">
        <v>69</v>
      </c>
      <c r="C4" s="2" t="s">
        <v>70</v>
      </c>
      <c r="D4" s="2" t="s">
        <v>71</v>
      </c>
      <c r="E4" s="2" t="s">
        <v>72</v>
      </c>
      <c r="F4" s="166" t="s">
        <v>73</v>
      </c>
      <c r="G4" s="166"/>
      <c r="H4" s="166"/>
    </row>
    <row r="5" spans="1:16" x14ac:dyDescent="0.25">
      <c r="A5" s="168" t="s">
        <v>74</v>
      </c>
      <c r="B5" s="168"/>
      <c r="C5" s="168"/>
      <c r="D5" s="168"/>
      <c r="E5" s="168"/>
      <c r="F5" s="168"/>
      <c r="G5" s="168"/>
      <c r="H5" s="168"/>
    </row>
    <row r="6" spans="1:16" ht="24" x14ac:dyDescent="0.25">
      <c r="A6" s="2">
        <v>1</v>
      </c>
      <c r="B6" s="3" t="s">
        <v>26</v>
      </c>
      <c r="C6" s="2">
        <v>9</v>
      </c>
      <c r="D6" s="2">
        <v>9</v>
      </c>
      <c r="E6" s="9">
        <v>7</v>
      </c>
      <c r="F6" s="169">
        <v>80</v>
      </c>
      <c r="G6" s="169"/>
      <c r="H6" s="169"/>
    </row>
    <row r="7" spans="1:16" ht="15.75" x14ac:dyDescent="0.25">
      <c r="A7" s="2">
        <v>2</v>
      </c>
      <c r="B7" s="3" t="s">
        <v>75</v>
      </c>
      <c r="C7" s="2">
        <v>13</v>
      </c>
      <c r="D7" s="2">
        <v>13</v>
      </c>
      <c r="E7" s="9">
        <v>9</v>
      </c>
      <c r="F7" s="170">
        <v>70</v>
      </c>
      <c r="G7" s="171"/>
      <c r="H7" s="172"/>
    </row>
    <row r="8" spans="1:16" ht="15" customHeight="1" x14ac:dyDescent="0.25">
      <c r="A8" s="173" t="s">
        <v>280</v>
      </c>
      <c r="B8" s="173"/>
      <c r="C8" s="173"/>
      <c r="D8" s="173"/>
      <c r="E8" s="173"/>
      <c r="F8" s="173"/>
      <c r="G8" s="173"/>
      <c r="H8" s="173"/>
    </row>
    <row r="9" spans="1:16" ht="24" x14ac:dyDescent="0.25">
      <c r="A9" s="2"/>
      <c r="B9" s="2" t="s">
        <v>69</v>
      </c>
      <c r="C9" s="2" t="s">
        <v>71</v>
      </c>
      <c r="D9" s="2" t="s">
        <v>76</v>
      </c>
      <c r="E9" s="2" t="s">
        <v>77</v>
      </c>
      <c r="F9" s="166" t="s">
        <v>224</v>
      </c>
      <c r="G9" s="166"/>
      <c r="H9" s="66" t="s">
        <v>11</v>
      </c>
      <c r="I9" s="56"/>
    </row>
    <row r="10" spans="1:16" ht="24" x14ac:dyDescent="0.25">
      <c r="A10" s="2">
        <v>1</v>
      </c>
      <c r="B10" s="3" t="s">
        <v>26</v>
      </c>
      <c r="C10" s="2">
        <f>D6</f>
        <v>9</v>
      </c>
      <c r="D10" s="9">
        <v>9</v>
      </c>
      <c r="E10" s="10">
        <f>D10/C10*100</f>
        <v>100</v>
      </c>
      <c r="F10" s="167"/>
      <c r="G10" s="167"/>
      <c r="H10" s="68"/>
    </row>
    <row r="11" spans="1:16" ht="15.75" x14ac:dyDescent="0.25">
      <c r="A11" s="2">
        <v>2</v>
      </c>
      <c r="B11" s="3" t="s">
        <v>75</v>
      </c>
      <c r="C11" s="2">
        <v>13</v>
      </c>
      <c r="D11" s="9">
        <f>'Finance '!G19</f>
        <v>13</v>
      </c>
      <c r="E11" s="10">
        <f>D11/C11*100</f>
        <v>100</v>
      </c>
      <c r="F11" s="167"/>
      <c r="G11" s="167"/>
      <c r="H11" s="68"/>
    </row>
    <row r="12" spans="1:16" ht="15" customHeight="1" x14ac:dyDescent="0.25">
      <c r="A12" s="173" t="s">
        <v>281</v>
      </c>
      <c r="B12" s="173"/>
      <c r="C12" s="173"/>
      <c r="D12" s="173"/>
      <c r="E12" s="173"/>
      <c r="F12" s="173"/>
      <c r="G12" s="173"/>
      <c r="H12" s="173"/>
    </row>
    <row r="13" spans="1:16" x14ac:dyDescent="0.25">
      <c r="A13" s="175" t="s">
        <v>78</v>
      </c>
      <c r="B13" s="175"/>
      <c r="C13" s="175"/>
      <c r="D13" s="175"/>
      <c r="E13" s="175"/>
      <c r="F13" s="175"/>
      <c r="G13" s="175"/>
      <c r="H13" s="175"/>
    </row>
    <row r="14" spans="1:16" ht="36" x14ac:dyDescent="0.25">
      <c r="A14" s="7" t="s">
        <v>79</v>
      </c>
      <c r="B14" s="7" t="s">
        <v>69</v>
      </c>
      <c r="C14" s="7" t="s">
        <v>80</v>
      </c>
      <c r="D14" s="7" t="s">
        <v>227</v>
      </c>
      <c r="E14" s="7" t="s">
        <v>228</v>
      </c>
      <c r="F14" s="7" t="s">
        <v>229</v>
      </c>
      <c r="G14" s="7" t="s">
        <v>230</v>
      </c>
      <c r="H14" s="7" t="s">
        <v>81</v>
      </c>
    </row>
    <row r="15" spans="1:16" x14ac:dyDescent="0.25">
      <c r="A15" s="13">
        <v>1</v>
      </c>
      <c r="B15" s="8" t="s">
        <v>126</v>
      </c>
      <c r="C15" s="8">
        <v>17</v>
      </c>
      <c r="D15" s="8">
        <f>C15*3</f>
        <v>51</v>
      </c>
      <c r="E15" s="8">
        <f>D15*80/100</f>
        <v>40.799999999999997</v>
      </c>
      <c r="F15" s="65">
        <f>'Program Delivery'!J35</f>
        <v>46</v>
      </c>
      <c r="G15" s="67">
        <f>F15*80%</f>
        <v>36.800000000000004</v>
      </c>
      <c r="H15" s="12">
        <f>G15/E15*100</f>
        <v>90.196078431372555</v>
      </c>
    </row>
    <row r="16" spans="1:16" x14ac:dyDescent="0.25">
      <c r="A16" s="13">
        <v>2</v>
      </c>
      <c r="B16" s="8" t="s">
        <v>127</v>
      </c>
      <c r="C16" s="8">
        <v>6</v>
      </c>
      <c r="D16" s="8">
        <f>C16*3</f>
        <v>18</v>
      </c>
      <c r="E16" s="8">
        <f>D16*50/100</f>
        <v>9</v>
      </c>
      <c r="F16" s="8">
        <f>'Program Delivery'!J36</f>
        <v>18</v>
      </c>
      <c r="G16" s="8">
        <f>F16*50%</f>
        <v>9</v>
      </c>
      <c r="H16" s="12">
        <f>G16/E16*100</f>
        <v>100</v>
      </c>
    </row>
    <row r="17" spans="1:8" ht="15.75" x14ac:dyDescent="0.25">
      <c r="A17" s="174" t="s">
        <v>223</v>
      </c>
      <c r="B17" s="174"/>
      <c r="C17" s="14">
        <f>C16+C15</f>
        <v>23</v>
      </c>
      <c r="D17" s="14">
        <f>D16+D15</f>
        <v>69</v>
      </c>
      <c r="E17" s="14">
        <f>E16+E15</f>
        <v>49.8</v>
      </c>
      <c r="F17" s="14">
        <f>F15+F16</f>
        <v>64</v>
      </c>
      <c r="G17" s="14">
        <f>G15+G16</f>
        <v>45.800000000000004</v>
      </c>
      <c r="H17" s="15">
        <f>G17/E17*100</f>
        <v>91.967871485943789</v>
      </c>
    </row>
    <row r="18" spans="1:8" x14ac:dyDescent="0.25">
      <c r="D18" s="88" t="s">
        <v>346</v>
      </c>
      <c r="E18" s="89"/>
      <c r="F18" s="90"/>
      <c r="G18" s="91"/>
      <c r="H18" s="92"/>
    </row>
  </sheetData>
  <sheetProtection formatCells="0" formatColumns="0" formatRows="0"/>
  <mergeCells count="14">
    <mergeCell ref="A17:B17"/>
    <mergeCell ref="A12:H12"/>
    <mergeCell ref="A13:H13"/>
    <mergeCell ref="F4:H4"/>
    <mergeCell ref="F11:G11"/>
    <mergeCell ref="A5:H5"/>
    <mergeCell ref="F6:H6"/>
    <mergeCell ref="F7:H7"/>
    <mergeCell ref="A8:H8"/>
    <mergeCell ref="A2:B2"/>
    <mergeCell ref="A1:H1"/>
    <mergeCell ref="A3:H3"/>
    <mergeCell ref="F9:G9"/>
    <mergeCell ref="F10:G10"/>
  </mergeCells>
  <conditionalFormatting sqref="F10">
    <cfRule type="cellIs" dxfId="1" priority="2" stopIfTrue="1" operator="greaterThan">
      <formula>79.99</formula>
    </cfRule>
  </conditionalFormatting>
  <conditionalFormatting sqref="F11">
    <cfRule type="cellIs" dxfId="0" priority="1" stopIfTrue="1" operator="greaterThan">
      <formula>69.99</formula>
    </cfRule>
  </conditionalFormatting>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Organisational Capacity</vt:lpstr>
      <vt:lpstr>Finance </vt:lpstr>
      <vt:lpstr>Program Delivery</vt:lpstr>
      <vt:lpstr>Score sheet</vt:lpstr>
      <vt:lpstr>'Finance '!Print_Area</vt:lpstr>
      <vt:lpstr>'Organisational Capacity'!Print_Area</vt:lpstr>
      <vt:lpstr>'Program Delivery'!Print_Area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2023-03-04T15:32:07Z</dcterms:modified>
</cp:coreProperties>
</file>